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xr:revisionPtr revIDLastSave="0" documentId="13_ncr:1_{B4A29FA6-45D0-49F4-BB42-93CB64E788F9}" xr6:coauthVersionLast="36" xr6:coauthVersionMax="36" xr10:uidLastSave="{00000000-0000-0000-0000-000000000000}"/>
  <bookViews>
    <workbookView xWindow="0" yWindow="0" windowWidth="28800" windowHeight="11505" tabRatio="853" xr2:uid="{00000000-000D-0000-FFFF-FFFF00000000}"/>
  </bookViews>
  <sheets>
    <sheet name="Avance del ejercicio" sheetId="1" r:id="rId1"/>
    <sheet name="Destino final de los recursos" sheetId="2" r:id="rId2"/>
    <sheet name="Fecha en la que se ejercen" sheetId="3" r:id="rId3"/>
    <sheet name="Fecha de recepción de recursos " sheetId="5" r:id="rId4"/>
    <sheet name="BENEFICENCIA Y PATROCINIOS" sheetId="4" state="hidden" r:id="rId5"/>
  </sheets>
  <definedNames>
    <definedName name="_YEAR">'Avance del ejercicio'!$G$2</definedName>
    <definedName name="RowTitleRegion1..G2">'Avance del ejercicio'!$F$2</definedName>
    <definedName name="Slicer_Account_Title">#N/A</definedName>
    <definedName name="Slicer_Payee">#N/A</definedName>
    <definedName name="Slicer_Payee1">#N/A</definedName>
    <definedName name="Slicer_Requested_by">#N/A</definedName>
    <definedName name="Slicer_Requested_by1">#N/A</definedName>
    <definedName name="Título1">YearToDateTable[[#Headers],[Clausula económica contractual]]</definedName>
    <definedName name="Titulo2">ResumenDeGastosMensuales[[#Headers],[Clausula económica contractual]]</definedName>
    <definedName name="Titulo3">GastosDetallados[[#Headers],[Clausula económica contractual]]</definedName>
    <definedName name="Titulo4">Otros[[#Headers],[Código de contabilidad general]]</definedName>
    <definedName name="_xlnm.Print_Titles" localSheetId="0">'Avance del ejercicio'!$3:$3</definedName>
    <definedName name="_xlnm.Print_Titles" localSheetId="4">'BENEFICENCIA Y PATROCINIOS'!$4:$4</definedName>
    <definedName name="_xlnm.Print_Titles" localSheetId="1">'Destino final de los recursos'!$5:$5</definedName>
    <definedName name="_xlnm.Print_Titles" localSheetId="2">'Fecha en la que se ejercen'!$4:$4</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5:slicerCaches>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180" i="3" l="1"/>
  <c r="J177" i="3"/>
  <c r="J178" i="3"/>
  <c r="J175" i="3"/>
  <c r="J173" i="3"/>
  <c r="J168" i="3"/>
  <c r="J165" i="3"/>
  <c r="J162" i="3"/>
  <c r="J231" i="3" l="1"/>
  <c r="J226" i="3"/>
  <c r="J229" i="3"/>
  <c r="J224" i="3"/>
  <c r="J220" i="3"/>
  <c r="J221" i="3"/>
  <c r="J222" i="3"/>
  <c r="J223" i="3"/>
  <c r="J215" i="3"/>
  <c r="J216" i="3"/>
  <c r="J214" i="3"/>
  <c r="J207" i="3"/>
  <c r="J208" i="3"/>
  <c r="J204" i="3"/>
  <c r="J205" i="3"/>
  <c r="J201" i="3"/>
  <c r="J196" i="3"/>
  <c r="J197" i="3"/>
  <c r="J198" i="3"/>
  <c r="J193" i="3"/>
  <c r="J188" i="3"/>
  <c r="J189" i="3"/>
  <c r="J190" i="3"/>
  <c r="J191" i="3"/>
  <c r="J159" i="3"/>
  <c r="J151" i="3"/>
  <c r="J145" i="3"/>
  <c r="J146" i="3"/>
  <c r="J147" i="3"/>
  <c r="J139" i="3"/>
  <c r="J126" i="3"/>
  <c r="J127" i="3"/>
  <c r="J112" i="3"/>
  <c r="J121" i="3"/>
  <c r="J118" i="3"/>
  <c r="J115" i="3"/>
  <c r="J116" i="3"/>
  <c r="J108" i="3"/>
  <c r="J104" i="3"/>
  <c r="J105" i="3"/>
  <c r="J106" i="3"/>
  <c r="J97" i="3"/>
  <c r="J94" i="3"/>
  <c r="J95" i="3"/>
  <c r="J96" i="3"/>
  <c r="J89" i="3" l="1"/>
  <c r="J83" i="3"/>
  <c r="J84" i="3"/>
  <c r="J80" i="3"/>
  <c r="J77" i="3"/>
  <c r="J78" i="3"/>
  <c r="J79" i="3"/>
  <c r="J68" i="3"/>
  <c r="J69" i="3"/>
  <c r="J67" i="3"/>
  <c r="J64" i="3"/>
  <c r="J60" i="3"/>
  <c r="J61" i="3"/>
  <c r="J62" i="3"/>
  <c r="J59" i="3"/>
  <c r="J53" i="3"/>
  <c r="J52" i="3"/>
  <c r="J51" i="3"/>
  <c r="J46" i="3"/>
  <c r="J47" i="3"/>
  <c r="J48" i="3"/>
  <c r="J43" i="3"/>
  <c r="J44" i="3"/>
  <c r="J39" i="3"/>
  <c r="J40" i="3"/>
  <c r="J41" i="3"/>
  <c r="J35" i="3"/>
  <c r="J36" i="3"/>
  <c r="J33" i="3"/>
  <c r="J30" i="3"/>
  <c r="J29" i="3"/>
  <c r="J28" i="3"/>
  <c r="J27" i="3"/>
  <c r="J15" i="3"/>
  <c r="J17" i="3"/>
  <c r="J23" i="3"/>
  <c r="J22" i="3"/>
  <c r="J21" i="3"/>
  <c r="J6" i="3" l="1"/>
  <c r="J7" i="3"/>
  <c r="J10" i="3"/>
  <c r="J11" i="3"/>
  <c r="J12" i="3"/>
  <c r="J237" i="3" l="1"/>
  <c r="J236" i="3"/>
  <c r="J225" i="3"/>
  <c r="J219" i="3"/>
  <c r="J235" i="3"/>
  <c r="J234" i="3"/>
  <c r="J232" i="3"/>
  <c r="J228" i="3"/>
  <c r="J230" i="3"/>
  <c r="J227" i="3"/>
  <c r="J218" i="3"/>
  <c r="J217" i="3"/>
  <c r="J233" i="3"/>
  <c r="J213" i="3"/>
  <c r="J212" i="3"/>
  <c r="J211" i="3"/>
  <c r="J210" i="3"/>
  <c r="J209" i="3"/>
  <c r="J206" i="3"/>
  <c r="J203" i="3"/>
  <c r="J202" i="3"/>
  <c r="J200" i="3"/>
  <c r="J199" i="3"/>
  <c r="J195" i="3"/>
  <c r="J194" i="3"/>
  <c r="J192" i="3"/>
  <c r="J187" i="3"/>
  <c r="J186" i="3"/>
  <c r="J185" i="3"/>
  <c r="J184" i="3"/>
  <c r="J183" i="3"/>
  <c r="J182" i="3"/>
  <c r="J181" i="3"/>
  <c r="J179" i="3"/>
  <c r="J176" i="3"/>
  <c r="J174" i="3"/>
  <c r="J172" i="3"/>
  <c r="J171" i="3"/>
  <c r="J170" i="3"/>
  <c r="J169" i="3"/>
  <c r="J167" i="3"/>
  <c r="J166" i="3"/>
  <c r="J164" i="3"/>
  <c r="J163" i="3"/>
  <c r="J161" i="3"/>
  <c r="J160" i="3"/>
  <c r="J158" i="3" l="1"/>
  <c r="J157" i="3"/>
  <c r="J156" i="3"/>
  <c r="J155" i="3"/>
  <c r="J154" i="3"/>
  <c r="J153" i="3"/>
  <c r="J152" i="3"/>
  <c r="J150" i="3"/>
  <c r="J149" i="3"/>
  <c r="J148" i="3"/>
  <c r="J144" i="3"/>
  <c r="J143" i="3"/>
  <c r="J142" i="3"/>
  <c r="J141" i="3"/>
  <c r="J140" i="3"/>
  <c r="J138" i="3"/>
  <c r="J137" i="3"/>
  <c r="J136" i="3"/>
  <c r="J135" i="3"/>
  <c r="J134" i="3"/>
  <c r="J133" i="3"/>
  <c r="J132" i="3"/>
  <c r="J131" i="3"/>
  <c r="J130" i="3"/>
  <c r="J129" i="3"/>
  <c r="J128" i="3"/>
  <c r="J125" i="3"/>
  <c r="J124" i="3"/>
  <c r="J123" i="3"/>
  <c r="J122" i="3"/>
  <c r="J120" i="3"/>
  <c r="J119" i="3"/>
  <c r="J117" i="3"/>
  <c r="J114" i="3"/>
  <c r="J113" i="3"/>
  <c r="J111" i="3"/>
  <c r="J110" i="3"/>
  <c r="J109" i="3"/>
  <c r="J107" i="3"/>
  <c r="J103" i="3"/>
  <c r="J102" i="3"/>
  <c r="J101" i="3"/>
  <c r="J100" i="3"/>
  <c r="J99" i="3"/>
  <c r="J98" i="3"/>
  <c r="J93" i="3"/>
  <c r="J92" i="3"/>
  <c r="J91" i="3"/>
  <c r="J90" i="3" l="1"/>
  <c r="J88" i="3"/>
  <c r="J87" i="3"/>
  <c r="J86" i="3"/>
  <c r="J85" i="3"/>
  <c r="J82" i="3"/>
  <c r="J81" i="3"/>
  <c r="J76" i="3"/>
  <c r="J75" i="3"/>
  <c r="J74" i="3"/>
  <c r="J73" i="3"/>
  <c r="J72" i="3"/>
  <c r="J71" i="3"/>
  <c r="J70" i="3"/>
  <c r="J66" i="3"/>
  <c r="J65" i="3"/>
  <c r="J63" i="3"/>
  <c r="J58" i="3"/>
  <c r="J57" i="3"/>
  <c r="J56" i="3"/>
  <c r="J55" i="3"/>
  <c r="J54" i="3"/>
  <c r="J50" i="3"/>
  <c r="J49" i="3"/>
  <c r="J32" i="3" l="1"/>
  <c r="J45" i="3"/>
  <c r="J42" i="3"/>
  <c r="J38" i="3"/>
  <c r="J37" i="3"/>
  <c r="J34" i="3"/>
  <c r="J31" i="3"/>
  <c r="J26" i="3"/>
  <c r="J25" i="3"/>
  <c r="J24" i="3"/>
  <c r="J20" i="3"/>
  <c r="J19" i="3"/>
  <c r="J18" i="3"/>
  <c r="P14" i="5" l="1"/>
  <c r="D8" i="1" s="1"/>
  <c r="J14" i="3" l="1"/>
  <c r="J9" i="3"/>
  <c r="J8" i="3"/>
  <c r="J5" i="3" l="1"/>
  <c r="J13" i="3"/>
  <c r="J16" i="3"/>
  <c r="O17" i="5" l="1"/>
  <c r="N17" i="5"/>
  <c r="M17" i="5"/>
  <c r="L17" i="5"/>
  <c r="K17" i="5"/>
  <c r="J17" i="5"/>
  <c r="I17" i="5"/>
  <c r="H17" i="5"/>
  <c r="G17" i="5"/>
  <c r="F17" i="5"/>
  <c r="E17" i="5"/>
  <c r="P16" i="5"/>
  <c r="P15" i="5"/>
  <c r="D9" i="1" s="1"/>
  <c r="P13" i="5"/>
  <c r="D7" i="1" s="1"/>
  <c r="P12" i="5"/>
  <c r="D6" i="1" s="1"/>
  <c r="P11" i="5"/>
  <c r="D5" i="1" s="1"/>
  <c r="D17" i="5"/>
  <c r="P10" i="5" l="1"/>
  <c r="D4" i="1" l="1"/>
  <c r="P17" i="5"/>
  <c r="J4" i="2" l="1"/>
  <c r="J10" i="2" s="1"/>
  <c r="D4" i="2"/>
  <c r="D10" i="2" s="1"/>
  <c r="N4" i="2" l="1"/>
  <c r="N10" i="2" s="1"/>
  <c r="M4" i="2"/>
  <c r="L4" i="2"/>
  <c r="L10" i="2" s="1"/>
  <c r="J7" i="2"/>
  <c r="J8" i="2"/>
  <c r="J11" i="2"/>
  <c r="J6" i="2"/>
  <c r="J9" i="2"/>
  <c r="J12" i="2"/>
  <c r="H4" i="2"/>
  <c r="H10" i="2" s="1"/>
  <c r="G4" i="2"/>
  <c r="G10" i="2" s="1"/>
  <c r="F4" i="2"/>
  <c r="F10" i="2" s="1"/>
  <c r="E4" i="2"/>
  <c r="E10" i="2" s="1"/>
  <c r="D7" i="2"/>
  <c r="D8" i="2"/>
  <c r="D11" i="2"/>
  <c r="D6" i="2"/>
  <c r="D9" i="2"/>
  <c r="D12" i="2"/>
  <c r="I4" i="2"/>
  <c r="I10" i="2" s="1"/>
  <c r="K4" i="2"/>
  <c r="K10" i="2" s="1"/>
  <c r="O4" i="2"/>
  <c r="O10" i="2" s="1"/>
  <c r="M6" i="2" l="1"/>
  <c r="M10" i="2"/>
  <c r="P10" i="2" s="1"/>
  <c r="E8" i="1" s="1"/>
  <c r="F8" i="1" s="1"/>
  <c r="G8" i="1" s="1"/>
  <c r="M7" i="2"/>
  <c r="N11" i="2"/>
  <c r="N12" i="2"/>
  <c r="N8" i="2"/>
  <c r="L11" i="2"/>
  <c r="M12" i="2"/>
  <c r="O8" i="2"/>
  <c r="O6" i="2"/>
  <c r="O9" i="2"/>
  <c r="O7" i="2"/>
  <c r="O11" i="2"/>
  <c r="O12" i="2"/>
  <c r="M11" i="2"/>
  <c r="G11" i="2"/>
  <c r="L12" i="2"/>
  <c r="L7" i="2"/>
  <c r="N7" i="2"/>
  <c r="N9" i="2"/>
  <c r="N6" i="2"/>
  <c r="G12" i="2"/>
  <c r="G7" i="2"/>
  <c r="M8" i="2"/>
  <c r="M9" i="2"/>
  <c r="L9" i="2"/>
  <c r="L6" i="2"/>
  <c r="L8" i="2"/>
  <c r="K12" i="2"/>
  <c r="K11" i="2"/>
  <c r="K7" i="2"/>
  <c r="K9" i="2"/>
  <c r="K6" i="2"/>
  <c r="K8" i="2"/>
  <c r="G9" i="2"/>
  <c r="G6" i="2"/>
  <c r="G8" i="2"/>
  <c r="H11" i="2"/>
  <c r="E11" i="2"/>
  <c r="H12" i="2"/>
  <c r="H7" i="2"/>
  <c r="I12" i="2"/>
  <c r="I11" i="2"/>
  <c r="I7" i="2"/>
  <c r="I9" i="2"/>
  <c r="I6" i="2"/>
  <c r="I8" i="2"/>
  <c r="E12" i="2"/>
  <c r="E7" i="2"/>
  <c r="F11" i="2"/>
  <c r="H9" i="2"/>
  <c r="H6" i="2"/>
  <c r="H8" i="2"/>
  <c r="F12" i="2"/>
  <c r="F7" i="2"/>
  <c r="F9" i="2"/>
  <c r="F6" i="2"/>
  <c r="F8" i="2"/>
  <c r="E9" i="2"/>
  <c r="E6" i="2"/>
  <c r="E8" i="2"/>
  <c r="J13" i="2"/>
  <c r="D13" i="2"/>
  <c r="L13" i="2" l="1"/>
  <c r="N13" i="2"/>
  <c r="G13" i="2"/>
  <c r="M13" i="2"/>
  <c r="P9" i="2"/>
  <c r="E7" i="1" s="1"/>
  <c r="E13" i="2"/>
  <c r="F13" i="2"/>
  <c r="H13" i="2"/>
  <c r="O13" i="2"/>
  <c r="K13" i="2"/>
  <c r="I13" i="2"/>
  <c r="P6" i="2"/>
  <c r="P8" i="2"/>
  <c r="P11" i="2"/>
  <c r="P12" i="2"/>
  <c r="P7" i="2"/>
  <c r="F10" i="1" l="1"/>
  <c r="G10" i="1" s="1"/>
  <c r="E9" i="1"/>
  <c r="F9" i="1" s="1"/>
  <c r="G9" i="1" s="1"/>
  <c r="E4" i="1"/>
  <c r="E5" i="1"/>
  <c r="F5" i="1" s="1"/>
  <c r="G5" i="1" s="1"/>
  <c r="E6" i="1"/>
  <c r="F6" i="1" s="1"/>
  <c r="G6" i="1" s="1"/>
  <c r="P13" i="2"/>
  <c r="F7" i="1" l="1"/>
  <c r="G7" i="1" s="1"/>
  <c r="F4" i="1"/>
  <c r="G4" i="1" s="1"/>
  <c r="E11" i="1"/>
  <c r="D11" i="1"/>
  <c r="F11" i="1" l="1"/>
  <c r="G11" i="1" s="1"/>
</calcChain>
</file>

<file path=xl/sharedStrings.xml><?xml version="1.0" encoding="utf-8"?>
<sst xmlns="http://schemas.openxmlformats.org/spreadsheetml/2006/main" count="1036" uniqueCount="108">
  <si>
    <t>Código de contabilidad general</t>
  </si>
  <si>
    <t>Total</t>
  </si>
  <si>
    <t xml:space="preserve">RESTANTES EN % </t>
  </si>
  <si>
    <t>Segmentación para filtrar los datos por los títulos de cuenta en esta celda.</t>
  </si>
  <si>
    <t>Enero</t>
  </si>
  <si>
    <t>Febrero</t>
  </si>
  <si>
    <t>Marzo</t>
  </si>
  <si>
    <t>Abril</t>
  </si>
  <si>
    <t>Mayo</t>
  </si>
  <si>
    <t>Junio</t>
  </si>
  <si>
    <t>Julio</t>
  </si>
  <si>
    <t>Agosto</t>
  </si>
  <si>
    <t>Septiembre</t>
  </si>
  <si>
    <t>Octubre</t>
  </si>
  <si>
    <t>Noviembre</t>
  </si>
  <si>
    <t>Diciembre</t>
  </si>
  <si>
    <t xml:space="preserve"> </t>
  </si>
  <si>
    <t>Fecha</t>
  </si>
  <si>
    <t>Solicitado por</t>
  </si>
  <si>
    <t>Importe del cheque</t>
  </si>
  <si>
    <t>Beneficiario</t>
  </si>
  <si>
    <t>Método de distribución</t>
  </si>
  <si>
    <t>Fecha del archivo</t>
  </si>
  <si>
    <t>BENEFICENCIA Y PATROCINIOS</t>
  </si>
  <si>
    <t xml:space="preserve">Fecha de solicitud del cheque </t>
  </si>
  <si>
    <t>Isabel Robledo</t>
  </si>
  <si>
    <t>Contribución año anterior</t>
  </si>
  <si>
    <t xml:space="preserve">Escuela de bellas artes </t>
  </si>
  <si>
    <t xml:space="preserve">Semuendera </t>
  </si>
  <si>
    <t>Usado para</t>
  </si>
  <si>
    <t>Becas</t>
  </si>
  <si>
    <t>Comunidad</t>
  </si>
  <si>
    <t>Aprobado por</t>
  </si>
  <si>
    <t>Pedro Armijo</t>
  </si>
  <si>
    <t>Elvira Cano</t>
  </si>
  <si>
    <t>Categoría</t>
  </si>
  <si>
    <t>Arte</t>
  </si>
  <si>
    <t>Cheque</t>
  </si>
  <si>
    <t>Actividades sindicales</t>
  </si>
  <si>
    <t>Actividades Sociales</t>
  </si>
  <si>
    <t>Apoyo Comedor y Sala</t>
  </si>
  <si>
    <t>Gastos revisión contractual</t>
  </si>
  <si>
    <t>Colección estudios sindicales</t>
  </si>
  <si>
    <t>RESTANTES EN $</t>
  </si>
  <si>
    <t xml:space="preserve">Transferencia </t>
  </si>
  <si>
    <t>S/N</t>
  </si>
  <si>
    <t>Caja Chica</t>
  </si>
  <si>
    <t>Formación sindical</t>
  </si>
  <si>
    <t>ASIGNADO</t>
  </si>
  <si>
    <t>Servicio de telefonía celular</t>
  </si>
  <si>
    <t>Egreso</t>
  </si>
  <si>
    <t>Ingreso</t>
  </si>
  <si>
    <t>RECURSOS ECONOMICOS CONTRACTUALES</t>
  </si>
  <si>
    <t xml:space="preserve">FECHA EN LA QUE SE EJERCEN LOS RECURSOS ECONOMICOS CONTRACTUALES </t>
  </si>
  <si>
    <t>Fecha(s) o periodo(s) en que se ejercen los recursos (día/mes/año)</t>
  </si>
  <si>
    <t>Destino final de los recursos</t>
  </si>
  <si>
    <t>Clausula económica contractual</t>
  </si>
  <si>
    <t>Descripción</t>
  </si>
  <si>
    <t>Importe</t>
  </si>
  <si>
    <t>Uso</t>
  </si>
  <si>
    <t>Clases de ajedrez</t>
  </si>
  <si>
    <t>Actividades del Consejo Directivo</t>
  </si>
  <si>
    <t>Actividades Sindicales</t>
  </si>
  <si>
    <t>Actividades Consejo Directivo</t>
  </si>
  <si>
    <t>Gasolina auto SIPRIN</t>
  </si>
  <si>
    <t>Convenio 2015</t>
  </si>
  <si>
    <t>Insumos Sala de Profesores</t>
  </si>
  <si>
    <t>José Arturo Saavedra Casco</t>
  </si>
  <si>
    <t>Comida Consejo Directivo</t>
  </si>
  <si>
    <t>DESTINO FINAL DE LOS RECURSOS 2022</t>
  </si>
  <si>
    <t>AVANCE DEL EJERCICIO DE LOS RECURSOS (ingresos vs. egresos) 2022</t>
  </si>
  <si>
    <t>Lavado auto SIPRIN</t>
  </si>
  <si>
    <t>Verificación y lavado auto SIPRIN</t>
  </si>
  <si>
    <t>Papeleria Oficina</t>
  </si>
  <si>
    <t>Desayuno de trabajo Consejo Directivo</t>
  </si>
  <si>
    <t>Comida de trabajo Consejo Directivo</t>
  </si>
  <si>
    <t>Tenencia Auto SIPRIN</t>
  </si>
  <si>
    <t>Servicio auto SIPRIN</t>
  </si>
  <si>
    <t>Servicios Sala de Profesores</t>
  </si>
  <si>
    <t>Mantenimiento bodega</t>
  </si>
  <si>
    <t>Repuesto de pila auto SIPRIN</t>
  </si>
  <si>
    <t>Apoyo 79 comidas agremiados</t>
  </si>
  <si>
    <t>Estacionamiento auto SIPRIN</t>
  </si>
  <si>
    <t>Mantenimiento Comedor de Profesores</t>
  </si>
  <si>
    <t>Apoyo 84 comidas agremiados</t>
  </si>
  <si>
    <t>Verificación auto SIPRIN</t>
  </si>
  <si>
    <t>Apoyo 103 comidas agremiados</t>
  </si>
  <si>
    <t>Apoyo 85 comidas agremiados</t>
  </si>
  <si>
    <t>Apoyo 100 comidas agremiados</t>
  </si>
  <si>
    <t>Apoyo 50 comidas agremiados</t>
  </si>
  <si>
    <t>Apoyo 67 comidas agremiados</t>
  </si>
  <si>
    <t>Apoyo 86 comidas agremiados</t>
  </si>
  <si>
    <t>Mantenimiento Cafetera Sala de Profesores</t>
  </si>
  <si>
    <t>Apoyo 78 comidas agremiados</t>
  </si>
  <si>
    <t>Apoyo 120 comidas agremiados</t>
  </si>
  <si>
    <t>Apoyo 89 comidas agremiados</t>
  </si>
  <si>
    <t>Apoyo 33 comidas agremiados</t>
  </si>
  <si>
    <t>Apoyo 88 comidas agremiados</t>
  </si>
  <si>
    <t>Apoyo 113 comidas agremiados</t>
  </si>
  <si>
    <t>Apoyo 74 comidas agremiados</t>
  </si>
  <si>
    <t>Apoyo 77 comidas agremiados</t>
  </si>
  <si>
    <t>Uniformes Alberto</t>
  </si>
  <si>
    <t>Apoyo 61 comidas agremiados</t>
  </si>
  <si>
    <t>Apoyo 76 comidas agremiados</t>
  </si>
  <si>
    <t>Tarjetas de Regalo</t>
  </si>
  <si>
    <t>Referencia</t>
  </si>
  <si>
    <t xml:space="preserve">transferencia </t>
  </si>
  <si>
    <t>Servicio de televisión Sala de Profesores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</si>
</sst>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164" formatCode="#,##0.00\ &quot;€&quot;;\-#,##0.00\ &quot;€&quot;"/>
    <numFmt numFmtId="165" formatCode="_-* #,##0.00\ &quot;€&quot;_-;\-* #,##0.00\ &quot;€&quot;_-;_-* &quot;-&quot;??\ &quot;€&quot;_-;_-@_-"/>
    <numFmt numFmtId="166" formatCode="_(* #,##0_);_(* \(#,##0\);_(* &quot;-&quot;_);_(@_)"/>
    <numFmt numFmtId="167" formatCode="0_ ;\-0\ "/>
    <numFmt numFmtId="168" formatCode="_-[$$-80A]* #,##0.00_-;\-[$$-80A]* #,##0.00_-;_-[$$-80A]* &quot;-&quot;??_-;_-@_-"/>
  </numFmts>
  <fonts count="41" x14ac:knownFonts="1">
    <font>
      <sz val="11"/>
      <color theme="1" tint="-0.24994659260841701"/>
      <name val="Gill Sans MT"/>
      <family val="2"/>
      <scheme val="minor"/>
    </font>
    <font>
      <sz val="11"/>
      <color theme="1"/>
      <name val="Gill Sans MT"/>
      <family val="2"/>
      <scheme val="minor"/>
    </font>
    <font>
      <sz val="11"/>
      <color theme="0"/>
      <name val="Gill Sans MT"/>
      <family val="2"/>
      <scheme val="minor"/>
    </font>
    <font>
      <sz val="18"/>
      <color theme="1" tint="-0.24994659260841701"/>
      <name val="Gill Sans MT"/>
      <family val="2"/>
      <scheme val="major"/>
    </font>
    <font>
      <u/>
      <sz val="11"/>
      <color theme="10"/>
      <name val="Gill Sans MT"/>
      <family val="2"/>
      <scheme val="minor"/>
    </font>
    <font>
      <u/>
      <sz val="11"/>
      <color theme="0"/>
      <name val="Gill Sans MT"/>
      <family val="2"/>
      <scheme val="minor"/>
    </font>
    <font>
      <sz val="11"/>
      <color theme="1" tint="-0.24994659260841701"/>
      <name val="Gill Sans MT"/>
      <family val="2"/>
      <scheme val="minor"/>
    </font>
    <font>
      <sz val="11"/>
      <color theme="1" tint="-0.24994659260841701"/>
      <name val="Gill Sans MT"/>
      <family val="2"/>
    </font>
    <font>
      <sz val="11"/>
      <color theme="1" tint="-0.249977111117893"/>
      <name val="Gill Sans MT"/>
      <family val="2"/>
    </font>
    <font>
      <b/>
      <sz val="12"/>
      <color theme="1" tint="-0.24994659260841701"/>
      <name val="Gill Sans MT"/>
      <family val="2"/>
    </font>
    <font>
      <sz val="12"/>
      <color theme="0"/>
      <name val="Gill Sans MT"/>
      <family val="2"/>
    </font>
    <font>
      <sz val="30"/>
      <color theme="1" tint="-0.24994659260841701"/>
      <name val="Gill Sans MT"/>
      <family val="2"/>
    </font>
    <font>
      <sz val="12"/>
      <color theme="1" tint="-0.24994659260841701"/>
      <name val="Gill Sans MT"/>
      <family val="2"/>
      <scheme val="minor"/>
    </font>
    <font>
      <sz val="18"/>
      <color theme="3"/>
      <name val="Gill Sans MT"/>
      <family val="2"/>
      <scheme val="major"/>
    </font>
    <font>
      <sz val="11"/>
      <color rgb="FF006100"/>
      <name val="Gill Sans MT"/>
      <family val="2"/>
      <scheme val="minor"/>
    </font>
    <font>
      <sz val="11"/>
      <color rgb="FF9C0006"/>
      <name val="Gill Sans MT"/>
      <family val="2"/>
      <scheme val="minor"/>
    </font>
    <font>
      <sz val="11"/>
      <color rgb="FF9C5700"/>
      <name val="Gill Sans MT"/>
      <family val="2"/>
      <scheme val="minor"/>
    </font>
    <font>
      <sz val="11"/>
      <color rgb="FF3F3F76"/>
      <name val="Gill Sans MT"/>
      <family val="2"/>
      <scheme val="minor"/>
    </font>
    <font>
      <b/>
      <sz val="11"/>
      <color rgb="FF3F3F3F"/>
      <name val="Gill Sans MT"/>
      <family val="2"/>
      <scheme val="minor"/>
    </font>
    <font>
      <b/>
      <sz val="11"/>
      <color rgb="FFFA7D00"/>
      <name val="Gill Sans MT"/>
      <family val="2"/>
      <scheme val="minor"/>
    </font>
    <font>
      <sz val="11"/>
      <color rgb="FFFA7D00"/>
      <name val="Gill Sans MT"/>
      <family val="2"/>
      <scheme val="minor"/>
    </font>
    <font>
      <b/>
      <sz val="11"/>
      <color theme="0"/>
      <name val="Gill Sans MT"/>
      <family val="2"/>
      <scheme val="minor"/>
    </font>
    <font>
      <sz val="11"/>
      <color rgb="FFFF0000"/>
      <name val="Gill Sans MT"/>
      <family val="2"/>
      <scheme val="minor"/>
    </font>
    <font>
      <i/>
      <sz val="11"/>
      <color rgb="FF7F7F7F"/>
      <name val="Gill Sans MT"/>
      <family val="2"/>
      <scheme val="minor"/>
    </font>
    <font>
      <b/>
      <sz val="11"/>
      <color theme="1"/>
      <name val="Gill Sans MT"/>
      <family val="2"/>
      <scheme val="minor"/>
    </font>
    <font>
      <sz val="11"/>
      <color theme="1" tint="-0.249977111117893"/>
      <name val="Gill Sans MT"/>
      <family val="2"/>
    </font>
    <font>
      <sz val="11"/>
      <color theme="1"/>
      <name val="Century Gothic"/>
      <family val="2"/>
    </font>
    <font>
      <b/>
      <sz val="11"/>
      <color theme="1"/>
      <name val="Century Gothic"/>
      <family val="2"/>
    </font>
    <font>
      <b/>
      <sz val="36"/>
      <color theme="0"/>
      <name val="Gill Sans MT"/>
      <family val="2"/>
      <scheme val="minor"/>
    </font>
    <font>
      <b/>
      <sz val="12"/>
      <color rgb="FFF2F2F2"/>
      <name val="Gill Sans MT"/>
      <family val="2"/>
      <scheme val="minor"/>
    </font>
    <font>
      <sz val="11"/>
      <color theme="1" tint="-0.249977111117893"/>
      <name val="Gill Sans MT"/>
    </font>
    <font>
      <sz val="12"/>
      <color theme="1" tint="-0.24994659260841701"/>
      <name val="Gill Sans MT"/>
      <scheme val="minor"/>
    </font>
    <font>
      <sz val="11"/>
      <name val="Gill Sans MT"/>
      <family val="2"/>
      <scheme val="minor"/>
    </font>
    <font>
      <b/>
      <sz val="24"/>
      <color theme="0"/>
      <name val="Gill Sans MT"/>
      <family val="2"/>
    </font>
    <font>
      <b/>
      <sz val="30"/>
      <color theme="0"/>
      <name val="Gill Sans MT"/>
      <family val="2"/>
    </font>
    <font>
      <b/>
      <sz val="20"/>
      <color theme="0"/>
      <name val="Gill Sans MT"/>
      <family val="2"/>
    </font>
    <font>
      <b/>
      <sz val="24"/>
      <color theme="0"/>
      <name val="Century Gothic"/>
      <family val="2"/>
    </font>
    <font>
      <b/>
      <sz val="11"/>
      <color theme="0"/>
      <name val="Century Gothic"/>
      <family val="2"/>
    </font>
    <font>
      <sz val="11"/>
      <color theme="1" tint="-0.24994659260841701"/>
      <name val="Gill Sans MT"/>
    </font>
    <font>
      <sz val="11"/>
      <name val="Gill Sans MT"/>
      <family val="2"/>
    </font>
    <font>
      <sz val="10"/>
      <color theme="0"/>
      <name val="Gill Sans MT"/>
      <family val="2"/>
    </font>
  </fonts>
  <fills count="39">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theme="9"/>
      </patternFill>
    </fill>
  </fills>
  <borders count="26">
    <border>
      <left/>
      <right/>
      <top/>
      <bottom/>
      <diagonal/>
    </border>
    <border>
      <left/>
      <right/>
      <top/>
      <bottom style="thick">
        <color theme="9"/>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rgb="FF2F2F2F"/>
      </left>
      <right/>
      <top style="thin">
        <color rgb="FF2F2F2F"/>
      </top>
      <bottom style="thin">
        <color rgb="FF2F2F2F"/>
      </bottom>
      <diagonal/>
    </border>
    <border>
      <left/>
      <right/>
      <top style="thin">
        <color rgb="FF2F2F2F"/>
      </top>
      <bottom style="thin">
        <color rgb="FF2F2F2F"/>
      </bottom>
      <diagonal/>
    </border>
    <border>
      <left/>
      <right style="thin">
        <color rgb="FF2F2F2F"/>
      </right>
      <top style="thin">
        <color rgb="FF2F2F2F"/>
      </top>
      <bottom style="thin">
        <color rgb="FF2F2F2F"/>
      </bottom>
      <diagonal/>
    </border>
    <border>
      <left style="thin">
        <color theme="1" tint="0.79998168889431442"/>
      </left>
      <right style="thin">
        <color theme="1" tint="0.79998168889431442"/>
      </right>
      <top/>
      <bottom style="thin">
        <color theme="1" tint="0.7999816888943144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tint="0.79998168889431442"/>
      </left>
      <right style="thin">
        <color theme="1" tint="0.79998168889431442"/>
      </right>
      <top style="thin">
        <color theme="1" tint="0.79998168889431442"/>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2F2F2F"/>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s>
  <cellStyleXfs count="49">
    <xf numFmtId="0" fontId="0" fillId="0" borderId="0">
      <alignment vertical="center" wrapText="1"/>
    </xf>
    <xf numFmtId="0" fontId="3" fillId="0" borderId="1" applyNumberFormat="0" applyFill="0" applyAlignment="0" applyProtection="0"/>
    <xf numFmtId="0" fontId="3" fillId="0" borderId="4" applyNumberFormat="0" applyFill="0" applyAlignment="0" applyProtection="0"/>
    <xf numFmtId="0" fontId="3" fillId="0" borderId="2"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alignment vertical="center" wrapText="1"/>
    </xf>
    <xf numFmtId="167" fontId="6" fillId="0" borderId="0" applyFont="0" applyFill="0" applyBorder="0" applyAlignment="0" applyProtection="0"/>
    <xf numFmtId="164" fontId="6" fillId="0" borderId="0" applyFont="0" applyFill="0" applyBorder="0" applyAlignment="0" applyProtection="0"/>
    <xf numFmtId="10" fontId="6" fillId="0" borderId="0" applyFont="0" applyFill="0" applyBorder="0" applyAlignment="0" applyProtection="0"/>
    <xf numFmtId="14" fontId="6" fillId="0" borderId="0">
      <alignment horizontal="right" vertical="center" wrapText="1"/>
    </xf>
    <xf numFmtId="166" fontId="6" fillId="0" borderId="0" applyFont="0" applyFill="0" applyBorder="0" applyAlignment="0" applyProtection="0"/>
    <xf numFmtId="165" fontId="6"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7" fillId="10" borderId="12" applyNumberFormat="0" applyAlignment="0" applyProtection="0"/>
    <xf numFmtId="0" fontId="18" fillId="11" borderId="13" applyNumberFormat="0" applyAlignment="0" applyProtection="0"/>
    <xf numFmtId="0" fontId="19" fillId="11" borderId="12" applyNumberFormat="0" applyAlignment="0" applyProtection="0"/>
    <xf numFmtId="0" fontId="20" fillId="0" borderId="14" applyNumberFormat="0" applyFill="0" applyAlignment="0" applyProtection="0"/>
    <xf numFmtId="0" fontId="21" fillId="12" borderId="15" applyNumberFormat="0" applyAlignment="0" applyProtection="0"/>
    <xf numFmtId="0" fontId="22" fillId="0" borderId="0" applyNumberFormat="0" applyFill="0" applyBorder="0" applyAlignment="0" applyProtection="0"/>
    <xf numFmtId="0" fontId="6" fillId="13"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04">
    <xf numFmtId="0" fontId="0" fillId="0" borderId="0" xfId="0">
      <alignment vertical="center" wrapText="1"/>
    </xf>
    <xf numFmtId="14" fontId="2" fillId="0" borderId="0" xfId="0" applyNumberFormat="1" applyFont="1">
      <alignment vertical="center" wrapText="1"/>
    </xf>
    <xf numFmtId="0" fontId="2" fillId="0" borderId="0" xfId="0" applyFont="1">
      <alignment vertical="center" wrapText="1"/>
    </xf>
    <xf numFmtId="0" fontId="5" fillId="0" borderId="0" xfId="5" applyFont="1">
      <alignment vertical="center" wrapText="1"/>
    </xf>
    <xf numFmtId="0" fontId="2" fillId="0" borderId="0" xfId="0" applyFont="1" applyAlignment="1">
      <alignment horizontal="center" vertical="center" wrapText="1"/>
    </xf>
    <xf numFmtId="167" fontId="7" fillId="0" borderId="5" xfId="6" applyFont="1" applyBorder="1" applyAlignment="1">
      <alignment horizontal="center" vertical="center"/>
    </xf>
    <xf numFmtId="0" fontId="7" fillId="0" borderId="5" xfId="0" applyFont="1" applyBorder="1" applyAlignment="1">
      <alignment horizontal="center" vertical="center" wrapText="1"/>
    </xf>
    <xf numFmtId="164" fontId="7" fillId="0" borderId="5" xfId="7" applyFont="1" applyBorder="1" applyAlignment="1">
      <alignment horizontal="center" vertical="center" wrapText="1"/>
    </xf>
    <xf numFmtId="167" fontId="7" fillId="3" borderId="5" xfId="6" applyFont="1" applyFill="1" applyBorder="1" applyAlignment="1">
      <alignment horizontal="center" vertical="center"/>
    </xf>
    <xf numFmtId="0" fontId="7" fillId="3" borderId="5" xfId="0" applyFont="1" applyFill="1" applyBorder="1" applyAlignment="1">
      <alignment horizontal="center" vertical="center" wrapText="1"/>
    </xf>
    <xf numFmtId="164" fontId="7" fillId="3" borderId="5" xfId="7" applyFont="1" applyFill="1" applyBorder="1" applyAlignment="1">
      <alignment horizontal="center" vertical="center" wrapText="1"/>
    </xf>
    <xf numFmtId="167" fontId="7" fillId="4" borderId="6" xfId="6" applyFont="1" applyFill="1" applyBorder="1" applyAlignment="1">
      <alignment horizontal="center" vertical="center"/>
    </xf>
    <xf numFmtId="14" fontId="7" fillId="4" borderId="6" xfId="9" applyFont="1" applyFill="1" applyBorder="1" applyAlignment="1">
      <alignment horizontal="center" vertical="center" wrapText="1"/>
    </xf>
    <xf numFmtId="0" fontId="7" fillId="4" borderId="6" xfId="0" applyFont="1" applyFill="1" applyBorder="1" applyAlignment="1">
      <alignment horizontal="center" vertical="center" wrapText="1"/>
    </xf>
    <xf numFmtId="164" fontId="7" fillId="4" borderId="6" xfId="7" applyFont="1" applyFill="1" applyBorder="1" applyAlignment="1">
      <alignment horizontal="center" vertical="center" wrapText="1"/>
    </xf>
    <xf numFmtId="167" fontId="7" fillId="4" borderId="5" xfId="6" applyFont="1" applyFill="1" applyBorder="1" applyAlignment="1">
      <alignment horizontal="center" vertical="center"/>
    </xf>
    <xf numFmtId="14" fontId="7" fillId="4" borderId="5" xfId="9" applyFont="1" applyFill="1" applyBorder="1" applyAlignment="1">
      <alignment horizontal="center" vertical="center" wrapText="1"/>
    </xf>
    <xf numFmtId="0" fontId="7" fillId="4" borderId="5" xfId="0" applyFont="1" applyFill="1" applyBorder="1" applyAlignment="1">
      <alignment horizontal="center" vertical="center" wrapText="1"/>
    </xf>
    <xf numFmtId="164" fontId="7" fillId="4" borderId="5" xfId="7"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9" fillId="6" borderId="10" xfId="0" applyFont="1" applyFill="1" applyBorder="1" applyAlignment="1">
      <alignment horizontal="center" vertical="center" wrapText="1"/>
    </xf>
    <xf numFmtId="167" fontId="6" fillId="0" borderId="5" xfId="6" applyBorder="1" applyAlignment="1">
      <alignment horizontal="center" vertical="center"/>
    </xf>
    <xf numFmtId="10" fontId="6" fillId="0" borderId="5" xfId="8"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lignment vertical="center" wrapText="1"/>
    </xf>
    <xf numFmtId="0" fontId="12" fillId="0" borderId="10" xfId="0" applyFont="1" applyBorder="1">
      <alignment vertical="center" wrapText="1"/>
    </xf>
    <xf numFmtId="168" fontId="6" fillId="0" borderId="5" xfId="7" applyNumberFormat="1" applyBorder="1" applyAlignment="1">
      <alignment horizontal="center" vertical="center" wrapText="1"/>
    </xf>
    <xf numFmtId="168" fontId="6" fillId="0" borderId="5" xfId="7" applyNumberFormat="1" applyBorder="1" applyAlignment="1">
      <alignment horizontal="right" vertical="center" wrapText="1"/>
    </xf>
    <xf numFmtId="0" fontId="0" fillId="0" borderId="5" xfId="0" applyFont="1" applyBorder="1" applyAlignment="1">
      <alignment horizontal="left" vertical="center" wrapText="1" indent="2"/>
    </xf>
    <xf numFmtId="168" fontId="7" fillId="0" borderId="5" xfId="7" applyNumberFormat="1" applyFont="1" applyBorder="1" applyAlignment="1">
      <alignment horizontal="center" vertical="center" wrapText="1"/>
    </xf>
    <xf numFmtId="168" fontId="7" fillId="3" borderId="5" xfId="7" applyNumberFormat="1" applyFont="1" applyFill="1" applyBorder="1" applyAlignment="1">
      <alignment horizontal="center" vertical="center" wrapText="1"/>
    </xf>
    <xf numFmtId="0" fontId="26" fillId="0" borderId="0" xfId="0" applyFont="1" applyAlignment="1"/>
    <xf numFmtId="0" fontId="26" fillId="0" borderId="19" xfId="0" applyFont="1" applyBorder="1" applyAlignment="1"/>
    <xf numFmtId="0" fontId="26" fillId="0" borderId="19" xfId="0" applyFont="1" applyBorder="1" applyAlignment="1">
      <alignment horizontal="center"/>
    </xf>
    <xf numFmtId="168" fontId="27" fillId="0" borderId="19" xfId="0" applyNumberFormat="1" applyFont="1" applyBorder="1" applyAlignment="1"/>
    <xf numFmtId="168" fontId="27" fillId="0" borderId="0" xfId="0" applyNumberFormat="1" applyFont="1" applyAlignment="1"/>
    <xf numFmtId="168" fontId="27" fillId="0" borderId="0" xfId="11" applyNumberFormat="1" applyFont="1" applyAlignment="1"/>
    <xf numFmtId="10" fontId="0" fillId="0" borderId="0" xfId="8" applyFont="1" applyAlignment="1">
      <alignment vertical="center" wrapText="1"/>
    </xf>
    <xf numFmtId="168" fontId="0" fillId="0" borderId="0" xfId="0" applyNumberFormat="1">
      <alignment vertical="center" wrapText="1"/>
    </xf>
    <xf numFmtId="0" fontId="29" fillId="38" borderId="8" xfId="0" applyFont="1" applyFill="1" applyBorder="1" applyAlignment="1">
      <alignment horizontal="center" vertical="center" wrapText="1"/>
    </xf>
    <xf numFmtId="0" fontId="29" fillId="38" borderId="9" xfId="0"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5" xfId="0" applyFont="1" applyFill="1" applyBorder="1" applyAlignment="1">
      <alignment horizontal="center" vertical="center" wrapText="1"/>
    </xf>
    <xf numFmtId="168" fontId="7" fillId="5" borderId="5" xfId="0" applyNumberFormat="1" applyFont="1" applyFill="1" applyBorder="1" applyAlignment="1">
      <alignment horizontal="center" vertical="center" wrapText="1"/>
    </xf>
    <xf numFmtId="0" fontId="31" fillId="0" borderId="5" xfId="0" applyFont="1" applyBorder="1" applyAlignment="1">
      <alignment horizontal="center" vertical="center" wrapText="1"/>
    </xf>
    <xf numFmtId="168" fontId="31" fillId="0" borderId="5" xfId="0" applyNumberFormat="1" applyFont="1" applyBorder="1" applyAlignment="1">
      <alignment horizontal="center" vertical="center" wrapText="1"/>
    </xf>
    <xf numFmtId="10" fontId="31" fillId="0" borderId="5" xfId="0" applyNumberFormat="1" applyFont="1" applyBorder="1" applyAlignment="1">
      <alignment horizontal="center" vertical="center" wrapText="1"/>
    </xf>
    <xf numFmtId="168" fontId="26" fillId="0" borderId="0" xfId="0" applyNumberFormat="1" applyFont="1" applyAlignment="1"/>
    <xf numFmtId="165" fontId="26" fillId="0" borderId="0" xfId="11" applyFont="1" applyAlignment="1"/>
    <xf numFmtId="10" fontId="32" fillId="0" borderId="5" xfId="8" applyFont="1" applyBorder="1" applyAlignment="1">
      <alignment horizontal="center" vertical="center" wrapText="1"/>
    </xf>
    <xf numFmtId="168" fontId="26" fillId="0" borderId="25" xfId="11" applyNumberFormat="1" applyFont="1" applyBorder="1"/>
    <xf numFmtId="14" fontId="37" fillId="6" borderId="24" xfId="0" applyNumberFormat="1" applyFont="1" applyFill="1" applyBorder="1" applyAlignment="1">
      <alignment horizontal="center"/>
    </xf>
    <xf numFmtId="0" fontId="29" fillId="38" borderId="24" xfId="0" applyFont="1" applyFill="1" applyBorder="1" applyAlignment="1">
      <alignment horizontal="center" vertical="center" wrapText="1"/>
    </xf>
    <xf numFmtId="44" fontId="26" fillId="0" borderId="0" xfId="0" applyNumberFormat="1" applyFont="1" applyAlignment="1"/>
    <xf numFmtId="167" fontId="38" fillId="0" borderId="5" xfId="6" applyNumberFormat="1" applyFont="1" applyBorder="1" applyAlignment="1">
      <alignment horizontal="center" vertical="center"/>
    </xf>
    <xf numFmtId="0" fontId="38" fillId="0" borderId="5" xfId="0" applyFont="1" applyBorder="1" applyAlignment="1">
      <alignment horizontal="center" vertical="center" wrapText="1"/>
    </xf>
    <xf numFmtId="168" fontId="38" fillId="0" borderId="5" xfId="7" applyNumberFormat="1" applyFont="1" applyBorder="1" applyAlignment="1">
      <alignment horizontal="center" vertical="center" wrapText="1"/>
    </xf>
    <xf numFmtId="164" fontId="38" fillId="0" borderId="5" xfId="7" applyFont="1" applyBorder="1" applyAlignment="1">
      <alignment horizontal="center" vertical="center" wrapText="1"/>
    </xf>
    <xf numFmtId="44" fontId="38" fillId="0" borderId="5" xfId="7" applyNumberFormat="1" applyFont="1" applyBorder="1" applyAlignment="1">
      <alignment horizontal="center" vertical="center" wrapText="1"/>
    </xf>
    <xf numFmtId="0" fontId="40" fillId="6" borderId="9" xfId="0" applyFont="1" applyFill="1" applyBorder="1" applyAlignment="1">
      <alignment horizontal="center" vertical="center" wrapText="1"/>
    </xf>
    <xf numFmtId="167" fontId="39" fillId="4" borderId="18" xfId="6" applyFont="1" applyFill="1" applyBorder="1" applyAlignment="1">
      <alignment horizontal="center" vertical="center"/>
    </xf>
    <xf numFmtId="14" fontId="25" fillId="4" borderId="18" xfId="9" applyNumberFormat="1" applyFont="1" applyFill="1" applyBorder="1" applyAlignment="1">
      <alignment horizontal="center" vertical="center" wrapText="1"/>
    </xf>
    <xf numFmtId="167" fontId="25" fillId="4" borderId="18" xfId="6" applyFont="1" applyFill="1" applyBorder="1" applyAlignment="1">
      <alignment horizontal="center" vertical="center" wrapText="1"/>
    </xf>
    <xf numFmtId="0" fontId="8" fillId="4" borderId="18" xfId="0" applyFont="1" applyFill="1" applyBorder="1" applyAlignment="1">
      <alignment horizontal="center" vertical="center" wrapText="1"/>
    </xf>
    <xf numFmtId="168" fontId="25" fillId="4" borderId="18" xfId="11" applyNumberFormat="1" applyFont="1" applyFill="1" applyBorder="1" applyAlignment="1">
      <alignment horizontal="center" vertical="center" wrapText="1"/>
    </xf>
    <xf numFmtId="0" fontId="30" fillId="4" borderId="18" xfId="0" applyFont="1" applyFill="1" applyBorder="1" applyAlignment="1">
      <alignment horizontal="center" vertical="center" wrapText="1"/>
    </xf>
    <xf numFmtId="0" fontId="25" fillId="4" borderId="18" xfId="0" applyFont="1" applyFill="1" applyBorder="1" applyAlignment="1">
      <alignment horizontal="center" vertical="center" wrapText="1"/>
    </xf>
    <xf numFmtId="14" fontId="25" fillId="4" borderId="11" xfId="9" applyFont="1" applyFill="1" applyBorder="1" applyAlignment="1">
      <alignment horizontal="center" vertical="center" wrapText="1"/>
    </xf>
    <xf numFmtId="167" fontId="8" fillId="4" borderId="18" xfId="6" applyFont="1" applyFill="1" applyBorder="1" applyAlignment="1">
      <alignment horizontal="center" vertical="center" wrapText="1"/>
    </xf>
    <xf numFmtId="0" fontId="30" fillId="4" borderId="7" xfId="0" applyFont="1" applyFill="1" applyBorder="1" applyAlignment="1">
      <alignment horizontal="center" vertical="center" wrapText="1"/>
    </xf>
    <xf numFmtId="14" fontId="30" fillId="4" borderId="7" xfId="9" applyFont="1" applyFill="1" applyBorder="1" applyAlignment="1">
      <alignment horizontal="center" vertical="center" wrapText="1"/>
    </xf>
    <xf numFmtId="0" fontId="8" fillId="4" borderId="11" xfId="0" applyFont="1" applyFill="1" applyBorder="1" applyAlignment="1">
      <alignment horizontal="center" vertical="center" wrapText="1"/>
    </xf>
    <xf numFmtId="167" fontId="39" fillId="4" borderId="7" xfId="6" applyFont="1" applyFill="1" applyBorder="1" applyAlignment="1">
      <alignment horizontal="center" vertical="center"/>
    </xf>
    <xf numFmtId="14" fontId="8" fillId="4" borderId="7" xfId="9" applyNumberFormat="1" applyFont="1" applyFill="1" applyBorder="1" applyAlignment="1">
      <alignment horizontal="center" vertical="center" wrapText="1"/>
    </xf>
    <xf numFmtId="167" fontId="8" fillId="4" borderId="7" xfId="6" applyFont="1" applyFill="1" applyBorder="1" applyAlignment="1">
      <alignment horizontal="center" vertical="center" wrapText="1"/>
    </xf>
    <xf numFmtId="0" fontId="8" fillId="4" borderId="7" xfId="0" applyFont="1" applyFill="1" applyBorder="1" applyAlignment="1">
      <alignment horizontal="center" vertical="center" wrapText="1"/>
    </xf>
    <xf numFmtId="168" fontId="8" fillId="4" borderId="7" xfId="11" applyNumberFormat="1" applyFont="1" applyFill="1" applyBorder="1" applyAlignment="1">
      <alignment horizontal="center" vertical="center" wrapText="1"/>
    </xf>
    <xf numFmtId="14" fontId="8" fillId="4" borderId="7" xfId="9" applyFont="1" applyFill="1" applyBorder="1" applyAlignment="1">
      <alignment horizontal="center" vertical="center" wrapText="1"/>
    </xf>
    <xf numFmtId="168" fontId="30" fillId="4" borderId="7" xfId="11" applyNumberFormat="1" applyFont="1" applyFill="1" applyBorder="1" applyAlignment="1">
      <alignment horizontal="center" vertical="center" wrapText="1"/>
    </xf>
    <xf numFmtId="14" fontId="30" fillId="4" borderId="18" xfId="9" applyNumberFormat="1" applyFont="1" applyFill="1" applyBorder="1" applyAlignment="1">
      <alignment horizontal="center" vertical="center" wrapText="1"/>
    </xf>
    <xf numFmtId="168" fontId="30" fillId="4" borderId="18" xfId="11" applyNumberFormat="1" applyFont="1" applyFill="1" applyBorder="1" applyAlignment="1">
      <alignment horizontal="center" vertical="center" wrapText="1"/>
    </xf>
    <xf numFmtId="14" fontId="30" fillId="4" borderId="18" xfId="9" applyFont="1" applyFill="1" applyBorder="1" applyAlignment="1">
      <alignment horizontal="center" vertical="center" wrapText="1"/>
    </xf>
    <xf numFmtId="167" fontId="30" fillId="4" borderId="18" xfId="6" applyFont="1" applyFill="1" applyBorder="1" applyAlignment="1">
      <alignment horizontal="center" vertical="center" wrapText="1"/>
    </xf>
    <xf numFmtId="168" fontId="8" fillId="4" borderId="18" xfId="11" applyNumberFormat="1" applyFont="1" applyFill="1" applyBorder="1" applyAlignment="1">
      <alignment horizontal="center" vertical="center" wrapText="1"/>
    </xf>
    <xf numFmtId="14" fontId="30" fillId="4" borderId="7" xfId="9" applyNumberFormat="1" applyFont="1" applyFill="1" applyBorder="1" applyAlignment="1">
      <alignment horizontal="center" vertical="center" wrapText="1"/>
    </xf>
    <xf numFmtId="167" fontId="30" fillId="4" borderId="7" xfId="6" applyFont="1" applyFill="1" applyBorder="1" applyAlignment="1">
      <alignment horizontal="center" vertical="center" wrapText="1"/>
    </xf>
    <xf numFmtId="0" fontId="35" fillId="2" borderId="23" xfId="1" applyFont="1" applyFill="1" applyBorder="1" applyAlignment="1">
      <alignment horizontal="center" vertical="center" wrapText="1"/>
    </xf>
    <xf numFmtId="0" fontId="34" fillId="2" borderId="19" xfId="2" applyFont="1" applyFill="1" applyBorder="1" applyAlignment="1">
      <alignment vertical="center"/>
    </xf>
    <xf numFmtId="0" fontId="0" fillId="3" borderId="0" xfId="0" applyFill="1" applyAlignment="1">
      <alignment horizontal="center" vertical="center" wrapText="1"/>
    </xf>
    <xf numFmtId="0" fontId="33" fillId="2" borderId="20" xfId="3" applyFont="1" applyFill="1" applyBorder="1" applyAlignment="1">
      <alignment horizontal="center" vertical="center"/>
    </xf>
    <xf numFmtId="0" fontId="33" fillId="2" borderId="21" xfId="3" applyFont="1" applyFill="1" applyBorder="1" applyAlignment="1">
      <alignment horizontal="center" vertical="center"/>
    </xf>
    <xf numFmtId="0" fontId="33" fillId="2" borderId="22" xfId="3" applyFont="1" applyFill="1" applyBorder="1" applyAlignment="1">
      <alignment horizontal="center" vertical="center"/>
    </xf>
    <xf numFmtId="0" fontId="36" fillId="6" borderId="24" xfId="0" applyFont="1" applyFill="1" applyBorder="1" applyAlignment="1">
      <alignment horizontal="center"/>
    </xf>
    <xf numFmtId="0" fontId="28" fillId="2" borderId="0" xfId="0" applyFont="1" applyFill="1" applyAlignment="1">
      <alignment horizontal="center" vertical="center" wrapText="1"/>
    </xf>
    <xf numFmtId="0" fontId="7" fillId="3" borderId="0" xfId="0" applyFont="1" applyFill="1" applyAlignment="1">
      <alignment horizontal="center" vertical="center" wrapText="1"/>
    </xf>
    <xf numFmtId="0" fontId="11" fillId="5" borderId="0" xfId="4" applyFont="1" applyFill="1" applyBorder="1" applyAlignment="1">
      <alignment vertical="center"/>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4"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Fecha" xfId="9" xr:uid="{00000000-0005-0000-0000-00001F000000}"/>
    <cellStyle name="Hipervínculo" xfId="5" builtinId="8" customBuiltin="1"/>
    <cellStyle name="Incorrecto" xfId="14" builtinId="27" customBuiltin="1"/>
    <cellStyle name="Millares" xfId="6" builtinId="3" customBuiltin="1"/>
    <cellStyle name="Millares [0]" xfId="10" builtinId="6" customBuiltin="1"/>
    <cellStyle name="Moneda" xfId="11" builtinId="4" customBuiltin="1"/>
    <cellStyle name="Moneda [0]" xfId="7" builtinId="7" customBuiltin="1"/>
    <cellStyle name="Neutral" xfId="15" builtinId="28" customBuiltin="1"/>
    <cellStyle name="Normal" xfId="0" builtinId="0" customBuiltin="1"/>
    <cellStyle name="Notas" xfId="22" builtinId="10" customBuiltin="1"/>
    <cellStyle name="Porcentaje" xfId="8" builtinId="5" customBuiltin="1"/>
    <cellStyle name="Salida" xfId="17" builtinId="21" customBuiltin="1"/>
    <cellStyle name="Texto de advertencia" xfId="21" builtinId="11" customBuiltin="1"/>
    <cellStyle name="Texto explicativo" xfId="23" builtinId="53" customBuiltin="1"/>
    <cellStyle name="Título" xfId="12" builtinId="15" customBuiltin="1"/>
    <cellStyle name="Título 2" xfId="2" builtinId="17" customBuiltin="1"/>
    <cellStyle name="Título 3" xfId="3" builtinId="18" customBuiltin="1"/>
    <cellStyle name="Total" xfId="24" builtinId="25" customBuiltin="1"/>
  </cellStyles>
  <dxfs count="142">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9" formatCode="dd/mm/yyyy"/>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1"/>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numFmt numFmtId="168" formatCode="_-[$$-80A]* #,##0.00_-;\-[$$-80A]* #,##0.00_-;_-[$$-80A]* &quot;-&quot;??_-;_-@_-"/>
      <fill>
        <patternFill patternType="solid">
          <fgColor indexed="64"/>
          <bgColor theme="0"/>
        </patternFill>
      </fill>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numFmt numFmtId="19" formatCode="dd/mm/yyyy"/>
      <fill>
        <patternFill patternType="solid">
          <fgColor indexed="64"/>
          <bgColor theme="0"/>
        </patternFill>
      </fill>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auto="1"/>
        <name val="Gill Sans MT"/>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border>
        <top style="thin">
          <color theme="7" tint="0.39994506668294322"/>
        </top>
      </border>
    </dxf>
    <dxf>
      <border diagonalUp="0" diagonalDown="0">
        <left style="thin">
          <color theme="7" tint="0.39994506668294322"/>
        </left>
        <right style="thin">
          <color theme="7" tint="0.39994506668294322"/>
        </right>
        <top style="thin">
          <color theme="7" tint="0.39994506668294322"/>
        </top>
        <bottom style="thin">
          <color theme="7" tint="0.39994506668294322"/>
        </bottom>
      </border>
    </dxf>
    <dxf>
      <font>
        <strike val="0"/>
        <outline val="0"/>
        <shadow val="0"/>
        <u val="none"/>
        <vertAlign val="baseline"/>
        <sz val="11"/>
        <color theme="1" tint="-0.249977111117893"/>
        <name val="Gill Sans MT"/>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2"/>
        <color theme="0"/>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7" formatCode="0_ ;\-0\ "/>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border>
        <top style="thin">
          <color theme="0" tint="-0.34998626667073579"/>
        </top>
      </border>
    </dxf>
    <dxf>
      <font>
        <strike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34998626667073579"/>
        </left>
        <right style="thin">
          <color theme="0" tint="-0.34998626667073579"/>
        </right>
        <top/>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tint="-0.24994659260841701"/>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2"/>
        <color theme="1" tint="-0.24994659260841701"/>
        <name val="Gill Sans MT"/>
        <scheme val="minor"/>
      </font>
      <numFmt numFmtId="14" formatCode="0.00%"/>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4" formatCode="0.00%"/>
      <border>
        <left style="thin">
          <color theme="0" tint="-0.14996795556505021"/>
        </left>
      </border>
    </dxf>
    <dxf>
      <font>
        <b val="0"/>
        <i val="0"/>
        <strike val="0"/>
        <condense val="0"/>
        <extend val="0"/>
        <outline val="0"/>
        <shadow val="0"/>
        <u val="none"/>
        <vertAlign val="baseline"/>
        <sz val="12"/>
        <color theme="1" tint="-0.24994659260841701"/>
        <name val="Gill Sans MT"/>
        <scheme val="minor"/>
      </font>
      <numFmt numFmtId="168" formatCode="_-[$$-80A]* #,##0.00_-;\-[$$-80A]* #,##0.00_-;_-[$$-80A]* &quot;-&quot;??_-;_-@_-"/>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68" formatCode="_-[$$-80A]* #,##0.00_-;\-[$$-80A]* #,##0.00_-;_-[$$-80A]* &quot;-&quot;??_-;_-@_-"/>
      <border>
        <left style="thin">
          <color theme="0" tint="-0.14996795556505021"/>
        </left>
      </border>
    </dxf>
    <dxf>
      <font>
        <b val="0"/>
        <i val="0"/>
        <strike val="0"/>
        <condense val="0"/>
        <extend val="0"/>
        <outline val="0"/>
        <shadow val="0"/>
        <u val="none"/>
        <vertAlign val="baseline"/>
        <sz val="12"/>
        <color theme="1" tint="-0.24994659260841701"/>
        <name val="Gill Sans MT"/>
        <scheme val="minor"/>
      </font>
      <numFmt numFmtId="168" formatCode="_-[$$-80A]* #,##0.00_-;\-[$$-80A]* #,##0.00_-;_-[$$-80A]* &quot;-&quot;??_-;_-@_-"/>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68" formatCode="_-[$$-80A]* #,##0.00_-;\-[$$-80A]* #,##0.00_-;_-[$$-80A]* &quot;-&quot;??_-;_-@_-"/>
      <border outline="0">
        <left style="thin">
          <color theme="0" tint="-0.14996795556505021"/>
        </left>
        <right style="thin">
          <color theme="0" tint="-0.14996795556505021"/>
        </right>
      </border>
    </dxf>
    <dxf>
      <font>
        <b val="0"/>
        <i val="0"/>
        <strike val="0"/>
        <condense val="0"/>
        <extend val="0"/>
        <outline val="0"/>
        <shadow val="0"/>
        <u val="none"/>
        <vertAlign val="baseline"/>
        <sz val="12"/>
        <color theme="1" tint="-0.24994659260841701"/>
        <name val="Gill Sans MT"/>
        <scheme val="minor"/>
      </font>
      <numFmt numFmtId="168" formatCode="_-[$$-80A]* #,##0.00_-;\-[$$-80A]* #,##0.00_-;_-[$$-80A]* &quot;-&quot;??_-;_-@_-"/>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68" formatCode="_-[$$-80A]* #,##0.00_-;\-[$$-80A]* #,##0.00_-;_-[$$-80A]* &quot;-&quot;??_-;_-@_-"/>
      <border>
        <right style="thin">
          <color theme="0" tint="-0.14996795556505021"/>
        </right>
      </border>
    </dxf>
    <dxf>
      <font>
        <b val="0"/>
        <i val="0"/>
        <strike val="0"/>
        <condense val="0"/>
        <extend val="0"/>
        <outline val="0"/>
        <shadow val="0"/>
        <u val="none"/>
        <vertAlign val="baseline"/>
        <sz val="12"/>
        <color theme="1" tint="-0.24994659260841701"/>
        <name val="Gill Sans MT"/>
        <scheme val="minor"/>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outline="0">
        <right style="thin">
          <color theme="0" tint="-0.14996795556505021"/>
        </right>
      </border>
    </dxf>
    <dxf>
      <font>
        <b val="0"/>
        <i val="0"/>
        <strike val="0"/>
        <condense val="0"/>
        <extend val="0"/>
        <outline val="0"/>
        <shadow val="0"/>
        <u val="none"/>
        <vertAlign val="baseline"/>
        <sz val="12"/>
        <color theme="1" tint="-0.24994659260841701"/>
        <name val="Gill Sans MT"/>
        <scheme val="minor"/>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top style="thin">
          <color theme="0" tint="-0.14996795556505021"/>
        </top>
      </border>
    </dxf>
    <dxf>
      <font>
        <b val="0"/>
        <i val="0"/>
        <strike val="0"/>
        <outline val="0"/>
        <shadow val="0"/>
        <u val="none"/>
        <vertAlign val="baseline"/>
        <sz val="12"/>
        <color theme="1" tint="-0.24994659260841701"/>
        <name val="Gill Sans MT"/>
        <scheme val="minor"/>
      </font>
      <fill>
        <patternFill patternType="none">
          <fgColor indexed="64"/>
          <bgColor auto="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fill>
        <patternFill patternType="none">
          <fgColor indexed="64"/>
          <bgColor auto="1"/>
        </patternFill>
      </fill>
    </dxf>
    <dxf>
      <border>
        <bottom style="thin">
          <color rgb="FF2F2F2F"/>
        </bottom>
      </border>
    </dxf>
    <dxf>
      <font>
        <b val="0"/>
        <i val="0"/>
        <strike val="0"/>
        <outline val="0"/>
        <shadow val="0"/>
        <u val="none"/>
        <vertAlign val="baseline"/>
        <sz val="12"/>
        <color theme="1" tint="-0.24994659260841701"/>
        <name val="Gill Sans MT"/>
        <scheme val="minor"/>
      </font>
      <fill>
        <patternFill patternType="none">
          <fgColor indexed="64"/>
          <bgColor auto="1"/>
        </patternFill>
      </fill>
      <border diagonalUp="0" diagonalDown="0" outline="0">
        <left/>
        <right/>
        <top/>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border>
        <left style="thin">
          <color theme="9"/>
        </left>
      </border>
    </dxf>
    <dxf>
      <border>
        <left style="thin">
          <color theme="9"/>
        </left>
      </border>
    </dxf>
    <dxf>
      <fill>
        <patternFill>
          <bgColor rgb="FFF2F2F2"/>
        </patternFill>
      </fill>
      <border>
        <top style="thin">
          <color theme="9"/>
        </top>
      </border>
    </dxf>
    <dxf>
      <border>
        <top style="thin">
          <color theme="9"/>
        </top>
      </border>
    </dxf>
    <dxf>
      <font>
        <b/>
        <color theme="1"/>
      </font>
    </dxf>
    <dxf>
      <font>
        <b/>
        <color theme="1"/>
      </font>
    </dxf>
    <dxf>
      <font>
        <b/>
        <i val="0"/>
        <color rgb="FF3F3F3F"/>
      </font>
      <fill>
        <patternFill>
          <bgColor rgb="FFD9D9D9"/>
        </patternFill>
      </fill>
      <border>
        <top style="double">
          <color theme="9"/>
        </top>
      </border>
    </dxf>
    <dxf>
      <font>
        <b/>
        <i val="0"/>
        <color rgb="FFF2F2F2"/>
      </font>
      <fill>
        <patternFill patternType="solid">
          <fgColor theme="9"/>
          <bgColor rgb="FF002060"/>
        </patternFill>
      </fill>
    </dxf>
    <dxf>
      <font>
        <color theme="1"/>
      </font>
      <border>
        <left style="thin">
          <color theme="9"/>
        </left>
        <right style="thin">
          <color theme="9"/>
        </right>
        <top style="thin">
          <color theme="9"/>
        </top>
        <bottom style="thin">
          <color theme="9"/>
        </bottom>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8" defaultTableStyle="TableStyleMedium2" defaultPivotStyle="PivotStyleLight16">
    <tableStyle name="Beneficencia Y Patrocinios" pivot="0" count="7" xr9:uid="{00000000-0011-0000-FFFF-FFFF00000000}">
      <tableStyleElement type="wholeTable" dxfId="141"/>
      <tableStyleElement type="headerRow" dxfId="140"/>
      <tableStyleElement type="totalRow" dxfId="139"/>
      <tableStyleElement type="firstColumn" dxfId="138"/>
      <tableStyleElement type="lastColumn" dxfId="137"/>
      <tableStyleElement type="firstRowStripe" dxfId="136"/>
      <tableStyleElement type="firstColumnStripe" dxfId="135"/>
    </tableStyle>
    <tableStyle name="Gastos Detallados" pivot="0" count="7" xr9:uid="{00000000-0011-0000-FFFF-FFFF01000000}">
      <tableStyleElement type="wholeTable" dxfId="134"/>
      <tableStyleElement type="headerRow" dxfId="133"/>
      <tableStyleElement type="totalRow" dxfId="132"/>
      <tableStyleElement type="firstColumn" dxfId="131"/>
      <tableStyleElement type="lastColumn" dxfId="130"/>
      <tableStyleElement type="firstRowStripe" dxfId="129"/>
      <tableStyleElement type="firstColumnStripe" dxfId="128"/>
    </tableStyle>
    <tableStyle name="Resumen De Gastos Mensuales" pivot="0" count="9" xr9:uid="{00000000-0011-0000-FFFF-FFFF02000000}">
      <tableStyleElement type="wholeTable" dxfId="127"/>
      <tableStyleElement type="headerRow" dxfId="126"/>
      <tableStyleElement type="totalRow" dxfId="125"/>
      <tableStyleElement type="firstColumn" dxfId="124"/>
      <tableStyleElement type="lastColumn" dxfId="123"/>
      <tableStyleElement type="firstRowStripe" dxfId="122"/>
      <tableStyleElement type="secondRowStripe" dxfId="121"/>
      <tableStyleElement type="firstColumnStripe" dxfId="120"/>
      <tableStyleElement type="secondColumnStripe" dxfId="119"/>
    </tableStyle>
    <tableStyle name="Resumen De Presupuesto Del Año" pivot="0" count="9" xr9:uid="{00000000-0011-0000-FFFF-FFFF03000000}">
      <tableStyleElement type="wholeTable" dxfId="118"/>
      <tableStyleElement type="headerRow" dxfId="117"/>
      <tableStyleElement type="totalRow" dxfId="116"/>
      <tableStyleElement type="firstColumn" dxfId="115"/>
      <tableStyleElement type="lastColumn" dxfId="114"/>
      <tableStyleElement type="firstRowStripe" dxfId="113"/>
      <tableStyleElement type="secondRowStripe" dxfId="112"/>
      <tableStyleElement type="firstColumnStripe" dxfId="111"/>
      <tableStyleElement type="secondColumnStripe" dxfId="110"/>
    </tableStyle>
    <tableStyle name="Slicer Charitables &amp; Sponsorships" pivot="0" table="0" count="10" xr9:uid="{00000000-0011-0000-FFFF-FFFF04000000}">
      <tableStyleElement type="wholeTable" dxfId="109"/>
      <tableStyleElement type="headerRow" dxfId="108"/>
    </tableStyle>
    <tableStyle name="Slicer Itemized Expenses" pivot="0" table="0" count="10" xr9:uid="{00000000-0011-0000-FFFF-FFFF05000000}">
      <tableStyleElement type="wholeTable" dxfId="107"/>
      <tableStyleElement type="headerRow" dxfId="106"/>
    </tableStyle>
    <tableStyle name="Slicer Monthly Expenses Summary" pivot="0" table="0" count="10" xr9:uid="{00000000-0011-0000-FFFF-FFFF06000000}">
      <tableStyleElement type="wholeTable" dxfId="105"/>
      <tableStyleElement type="headerRow" dxfId="104"/>
    </tableStyle>
    <tableStyle name="SlicerStyleDark4 2" pivot="0" table="0" count="10" xr9:uid="{00000000-0011-0000-FFFF-FFFF07000000}">
      <tableStyleElement type="wholeTable" dxfId="103"/>
      <tableStyleElement type="headerRow" dxfId="102"/>
    </tableStyle>
  </tableStyles>
  <colors>
    <mruColors>
      <color rgb="FF66FFFF"/>
      <color rgb="FFFFFF66"/>
      <color rgb="FFFF66CC"/>
      <color rgb="FFF2F2F2"/>
      <color rgb="FF002060"/>
      <color rgb="FF3F3F3F"/>
      <color rgb="FFD9D9D9"/>
      <color rgb="FF2F2F2F"/>
      <color rgb="FFDE684D"/>
      <color rgb="FFDB684D"/>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hyperlink" Target="#'GASTOS DETALLADOS'!A1"/></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9526</xdr:rowOff>
    </xdr:from>
    <xdr:to>
      <xdr:col>17</xdr:col>
      <xdr:colOff>9525</xdr:colOff>
      <xdr:row>3</xdr:row>
      <xdr:rowOff>422275</xdr:rowOff>
    </xdr:to>
    <mc:AlternateContent xmlns:mc="http://schemas.openxmlformats.org/markup-compatibility/2006" xmlns:sle15="http://schemas.microsoft.com/office/drawing/2012/slicer">
      <mc:Choice Requires="sle15">
        <xdr:graphicFrame macro="">
          <xdr:nvGraphicFramePr>
            <xdr:cNvPr id="3" name="Título de cuenta" descr="Filtrar el resumen de gastos mensuales resumen por el campo de Título de la cuenta">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Título de cuenta"/>
            </a:graphicData>
          </a:graphic>
        </xdr:graphicFrame>
      </mc:Choice>
      <mc:Fallback xmlns="">
        <xdr:sp macro="" textlink="">
          <xdr:nvSpPr>
            <xdr:cNvPr id="0" name=""/>
            <xdr:cNvSpPr>
              <a:spLocks noTextEdit="1"/>
            </xdr:cNvSpPr>
          </xdr:nvSpPr>
          <xdr:spPr>
            <a:xfrm>
              <a:off x="190500" y="2495551"/>
              <a:ext cx="16611600" cy="879474"/>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15240</xdr:colOff>
      <xdr:row>2</xdr:row>
      <xdr:rowOff>329089</xdr:rowOff>
    </xdr:from>
    <xdr:to>
      <xdr:col>5</xdr:col>
      <xdr:colOff>962025</xdr:colOff>
      <xdr:row>3</xdr:row>
      <xdr:rowOff>305753</xdr:rowOff>
    </xdr:to>
    <mc:AlternateContent xmlns:mc="http://schemas.openxmlformats.org/markup-compatibility/2006" xmlns:sle15="http://schemas.microsoft.com/office/drawing/2012/slicer">
      <mc:Choice Requires="sle15">
        <xdr:graphicFrame macro="">
          <xdr:nvGraphicFramePr>
            <xdr:cNvPr id="2" name="Solicitado por">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Solicitado por"/>
            </a:graphicData>
          </a:graphic>
        </xdr:graphicFrame>
      </mc:Choice>
      <mc:Fallback xmlns="">
        <xdr:sp macro="" textlink="">
          <xdr:nvSpPr>
            <xdr:cNvPr id="0" name=""/>
            <xdr:cNvSpPr>
              <a:spLocks noTextEdit="1"/>
            </xdr:cNvSpPr>
          </xdr:nvSpPr>
          <xdr:spPr>
            <a:xfrm>
              <a:off x="217646" y="1460183"/>
              <a:ext cx="7018973" cy="1036320"/>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de tabla. La segmentación de datos de tabla se admite en Excel o versiones posteriores.
Si la forma se modificó en una versión anterior de Excel o si el libro se guardó en Excel 2007 o una versión anterior, no se puede usar la segmentación de datos.</a:t>
              </a:r>
            </a:p>
          </xdr:txBody>
        </xdr:sp>
      </mc:Fallback>
    </mc:AlternateContent>
    <xdr:clientData/>
  </xdr:twoCellAnchor>
  <xdr:twoCellAnchor editAs="absolute">
    <xdr:from>
      <xdr:col>5</xdr:col>
      <xdr:colOff>1000125</xdr:colOff>
      <xdr:row>2</xdr:row>
      <xdr:rowOff>321469</xdr:rowOff>
    </xdr:from>
    <xdr:to>
      <xdr:col>10</xdr:col>
      <xdr:colOff>0</xdr:colOff>
      <xdr:row>3</xdr:row>
      <xdr:rowOff>313372</xdr:rowOff>
    </xdr:to>
    <mc:AlternateContent xmlns:mc="http://schemas.openxmlformats.org/markup-compatibility/2006" xmlns:sle15="http://schemas.microsoft.com/office/drawing/2012/slicer">
      <mc:Choice Requires="sle15">
        <xdr:graphicFrame macro="">
          <xdr:nvGraphicFramePr>
            <xdr:cNvPr id="3" name="Beneficiario">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Beneficiario"/>
            </a:graphicData>
          </a:graphic>
        </xdr:graphicFrame>
      </mc:Choice>
      <mc:Fallback xmlns="">
        <xdr:sp macro="" textlink="">
          <xdr:nvSpPr>
            <xdr:cNvPr id="0" name=""/>
            <xdr:cNvSpPr>
              <a:spLocks noTextEdit="1"/>
            </xdr:cNvSpPr>
          </xdr:nvSpPr>
          <xdr:spPr>
            <a:xfrm>
              <a:off x="5890260" y="1455420"/>
              <a:ext cx="5471160" cy="1051559"/>
            </a:xfrm>
            <a:prstGeom prst="rect">
              <a:avLst/>
            </a:prstGeom>
            <a:solidFill>
              <a:prstClr val="white"/>
            </a:solidFill>
            <a:ln w="1">
              <a:solidFill>
                <a:prstClr val="green"/>
              </a:solidFill>
            </a:ln>
          </xdr:spPr>
          <xdr:txBody>
            <a:bodyPr vertOverflow="clip" horzOverflow="clip" rtlCol="false"/>
            <a:lstStyle/>
            <a:p>
              <a:pPr rtl="false"/>
              <a:r>
                <a:rPr lang="es" sz="1100"/>
                <a:t>Esta forma representa una segmentación de datos de tabla. Las segmentaciones de datos de tabla no son compatibles con esta versión de Excel.
No se podrá usar la segmentación si la forma se modificó en una versión anterior de Excel o si el libro se guardó en Excel 2007 o en una versión anterior.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2</xdr:row>
      <xdr:rowOff>57150</xdr:rowOff>
    </xdr:from>
    <xdr:to>
      <xdr:col>6</xdr:col>
      <xdr:colOff>92550</xdr:colOff>
      <xdr:row>2</xdr:row>
      <xdr:rowOff>942975</xdr:rowOff>
    </xdr:to>
    <mc:AlternateContent xmlns:mc="http://schemas.openxmlformats.org/markup-compatibility/2006" xmlns:sle15="http://schemas.microsoft.com/office/drawing/2012/slicer">
      <mc:Choice Requires="sle15">
        <xdr:graphicFrame macro="">
          <xdr:nvGraphicFramePr>
            <xdr:cNvPr id="4" name="Solicitante 1" descr="Filtrar beneficencia y patrocinios por el campo Solicitante">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microsoft.com/office/drawing/2010/slicer">
              <sle:slicer xmlns:sle="http://schemas.microsoft.com/office/drawing/2010/slicer" name="Solicitante 1"/>
            </a:graphicData>
          </a:graphic>
        </xdr:graphicFrame>
      </mc:Choice>
      <mc:Fallback xmlns="">
        <xdr:sp macro="" textlink="">
          <xdr:nvSpPr>
            <xdr:cNvPr id="0" name=""/>
            <xdr:cNvSpPr>
              <a:spLocks noTextEdit="1"/>
            </xdr:cNvSpPr>
          </xdr:nvSpPr>
          <xdr:spPr>
            <a:xfrm>
              <a:off x="276225" y="1695450"/>
              <a:ext cx="7884000" cy="885825"/>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oneCell">
    <xdr:from>
      <xdr:col>6</xdr:col>
      <xdr:colOff>76201</xdr:colOff>
      <xdr:row>2</xdr:row>
      <xdr:rowOff>57150</xdr:rowOff>
    </xdr:from>
    <xdr:to>
      <xdr:col>11</xdr:col>
      <xdr:colOff>876300</xdr:colOff>
      <xdr:row>2</xdr:row>
      <xdr:rowOff>942975</xdr:rowOff>
    </xdr:to>
    <mc:AlternateContent xmlns:mc="http://schemas.openxmlformats.org/markup-compatibility/2006" xmlns:sle15="http://schemas.microsoft.com/office/drawing/2012/slicer">
      <mc:Choice Requires="sle15">
        <xdr:graphicFrame macro="">
          <xdr:nvGraphicFramePr>
            <xdr:cNvPr id="5" name="Beneficiario 1" descr="Filtrar beneficencia y patrocinios por el campo Beneficiario">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microsoft.com/office/drawing/2010/slicer">
              <sle:slicer xmlns:sle="http://schemas.microsoft.com/office/drawing/2010/slicer" name="Beneficiario 1"/>
            </a:graphicData>
          </a:graphic>
        </xdr:graphicFrame>
      </mc:Choice>
      <mc:Fallback xmlns="">
        <xdr:sp macro="" textlink="">
          <xdr:nvSpPr>
            <xdr:cNvPr id="3" name="Rectángulo 2"/>
            <xdr:cNvSpPr>
              <a:spLocks noTextEdit="1"/>
            </xdr:cNvSpPr>
          </xdr:nvSpPr>
          <xdr:spPr>
            <a:xfrm>
              <a:off x="7442200" y="1504950"/>
              <a:ext cx="8204201" cy="885825"/>
            </a:xfrm>
            <a:prstGeom prst="rect">
              <a:avLst/>
            </a:prstGeom>
            <a:noFill/>
            <a:ln w="1">
              <a:noFill/>
            </a:ln>
          </xdr:spPr>
          <xdr:txBody>
            <a:bodyPr vertOverflow="clip" horzOverflow="clip" rtlCol="false"/>
            <a:lstStyle/>
            <a:p>
              <a:pPr rtl="false"/>
              <a:r>
                <a:rPr lang="es" sz="1100">
                  <a:solidFill>
                    <a:schemeClr val="tx1">
                      <a:lumMod val="75000"/>
                    </a:schemeClr>
                  </a:solidFill>
                  <a:latin typeface="Gill Sans MT" charset="0"/>
                  <a:ea typeface="Gill Sans MT" charset="0"/>
                  <a:cs typeface="Gill Sans MT" charset="0"/>
                </a:rPr>
                <a:t>Esta forma representa una segmentación de datos de tabla. Las segmentaciones de tabla son compatibles con Excel o versiones posteriores.
No se podrá usar la segmentación si la forma se modificó en una versión anterior de Excel o si el libro se guardó en Excel 2007 o en una versión anterior.</a:t>
              </a:r>
            </a:p>
          </xdr:txBody>
        </xdr:sp>
      </mc:Fallback>
    </mc:AlternateContent>
    <xdr:clientData/>
  </xdr:twoCellAnchor>
  <xdr:twoCellAnchor editAs="oneCell">
    <xdr:from>
      <xdr:col>1</xdr:col>
      <xdr:colOff>0</xdr:colOff>
      <xdr:row>0</xdr:row>
      <xdr:rowOff>167640</xdr:rowOff>
    </xdr:from>
    <xdr:to>
      <xdr:col>1</xdr:col>
      <xdr:colOff>1044000</xdr:colOff>
      <xdr:row>0</xdr:row>
      <xdr:rowOff>441960</xdr:rowOff>
    </xdr:to>
    <xdr:sp macro="" textlink="">
      <xdr:nvSpPr>
        <xdr:cNvPr id="6" name="Flecha izquierda 6" descr="Botón de navegación izquierdo">
          <a:hlinkClick xmlns:r="http://schemas.openxmlformats.org/officeDocument/2006/relationships" r:id="rId1" tooltip="Seleccione para ir a la hoja de cálculo GASTOS DETALLADOS"/>
          <a:extLst>
            <a:ext uri="{FF2B5EF4-FFF2-40B4-BE49-F238E27FC236}">
              <a16:creationId xmlns:a16="http://schemas.microsoft.com/office/drawing/2014/main" id="{00000000-0008-0000-0400-000006000000}"/>
            </a:ext>
          </a:extLst>
        </xdr:cNvPr>
        <xdr:cNvSpPr/>
      </xdr:nvSpPr>
      <xdr:spPr>
        <a:xfrm>
          <a:off x="200025" y="167640"/>
          <a:ext cx="1044000" cy="274320"/>
        </a:xfrm>
        <a:prstGeom prst="leftArrow">
          <a:avLst>
            <a:gd name="adj1" fmla="val 100000"/>
            <a:gd name="adj2" fmla="val 50000"/>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ANTERIOR</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1" xr10:uid="{00000000-0013-0000-FFFF-FFFF01000000}" sourceName="Solicitado por">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1" xr10:uid="{00000000-0013-0000-FFFF-FFFF02000000}" sourceName="Beneficiario">
  <extLst>
    <x:ext xmlns:x15="http://schemas.microsoft.com/office/spreadsheetml/2010/11/main" uri="{2F2917AC-EB37-4324-AD4E-5DD8C200BD13}">
      <x15:tableSlicerCache tableId="3" column="6">
        <x15:extLst>
          <ext xmlns="http://schemas.openxmlformats.org/spreadsheetml/2006/main" xmlns:mx="http://schemas.microsoft.com/office/mac/excel/2008/main" uri="{7523E5D3-25F3-A5E0-1632-64F254C22452}">
            <mx:ArchID Flags="2"/>
          </ext>
        </x15:extLst>
      </x15:tableSlicerCache>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Title" xr10:uid="{00000000-0013-0000-FFFF-FFFF03000000}" sourceName="Descripción">
  <extLst>
    <x:ext xmlns:x15="http://schemas.microsoft.com/office/spreadsheetml/2010/11/main" uri="{2F2917AC-EB37-4324-AD4E-5DD8C200BD13}">
      <x15:tableSlicerCache tableId="4"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 xr10:uid="{00000000-0013-0000-FFFF-FFFF04000000}" sourceName="Solicitado por">
  <extLst>
    <x:ext xmlns:x15="http://schemas.microsoft.com/office/spreadsheetml/2010/11/main" uri="{2F2917AC-EB37-4324-AD4E-5DD8C200BD13}">
      <x15:tableSlicerCache tableId="2"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 xr10:uid="{00000000-0013-0000-FFFF-FFFF05000000}" sourceName="Destino final de los recursos">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ítulo de cuenta" xr10:uid="{00000000-0014-0000-FFFF-FFFF01000000}" cache="Slicer_Account_Title" caption="Descripción"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licitado por" xr10:uid="{00000000-0014-0000-FFFF-FFFF02000000}" cache="Slicer_Requested_by" caption="Solicitado por" columnCount="3" style="Slicer Charitables &amp; Sponsorships" rowHeight="273050"/>
  <slicer name="Beneficiario" xr10:uid="{00000000-0014-0000-FFFF-FFFF03000000}" cache="Slicer_Payee" caption="Destino final de los recursos" columnCount="3" style="Slicer Charitables &amp; Sponsorships" rowHeight="2730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licitante 1" xr10:uid="{00000000-0014-0000-FFFF-FFFF04000000}" cache="Slicer_Requested_by1" caption="Solicitado por" columnCount="3" style="Slicer Charitables &amp; Sponsorships" rowHeight="225425"/>
  <slicer name="Beneficiario 1" xr10:uid="{00000000-0014-0000-FFFF-FFFF05000000}" cache="Slicer_Payee1" caption="Beneficiario" columnCount="3" style="Slicer Charitables &amp; Sponsorship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YearToDateTable" displayName="YearToDateTable" ref="B3:G11" totalsRowCount="1" headerRowDxfId="101" dataDxfId="99" totalsRowDxfId="98" headerRowBorderDxfId="100" totalsRowBorderDxfId="97">
  <autoFilter ref="B3:G10"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Clausula económica contractual" totalsRowLabel="Total" totalsRowDxfId="96"/>
    <tableColumn id="2" xr3:uid="{00000000-0010-0000-0000-000002000000}" name="Descripción" dataDxfId="95" totalsRowDxfId="94"/>
    <tableColumn id="3" xr3:uid="{00000000-0010-0000-0000-000003000000}" name="Ingreso" totalsRowFunction="sum" dataDxfId="93" totalsRowDxfId="92">
      <calculatedColumnFormula>'Fecha de recepción de recursos '!#REF!</calculatedColumnFormula>
    </tableColumn>
    <tableColumn id="4" xr3:uid="{00000000-0010-0000-0000-000004000000}" name="Egreso" totalsRowFunction="sum" dataDxfId="91" totalsRowDxfId="90">
      <calculatedColumnFormula>SUMIF(ResumenDeGastosMensuales[Clausula económica contractual],YearToDateTable[[#This Row],[Clausula económica contractual]],ResumenDeGastosMensuales[Total])</calculatedColumnFormula>
    </tableColumn>
    <tableColumn id="5" xr3:uid="{00000000-0010-0000-0000-000005000000}" name="RESTANTES EN $" totalsRowFunction="sum" dataDxfId="89" totalsRowDxfId="88">
      <calculatedColumnFormula>IF(YearToDateTable[[#This Row],[Egreso]]="","",YearToDateTable[[#This Row],[Ingreso]]-YearToDateTable[[#This Row],[Egreso]])</calculatedColumnFormula>
    </tableColumn>
    <tableColumn id="6" xr3:uid="{00000000-0010-0000-0000-000006000000}" name="RESTANTES EN % " totalsRowFunction="custom" dataDxfId="87" totalsRowDxfId="86">
      <calculatedColumnFormula>YearToDateTable[[#This Row],[RESTANTES EN $]]/YearToDateTable[[#This Row],[Ingreso]]</calculatedColumnFormula>
      <totalsRowFormula>YearToDateTable[[#Totals],[RESTANTES EN $]]/YearToDateTable[[#Totals],[Ingreso]]</totalsRowFormula>
    </tableColumn>
  </tableColumns>
  <tableStyleInfo name="Resumen De Presupuesto Del Año" showFirstColumn="0" showLastColumn="0" showRowStripes="1" showColumnStripes="0"/>
  <extLst>
    <ext xmlns:x14="http://schemas.microsoft.com/office/spreadsheetml/2009/9/main" uri="{504A1905-F514-4f6f-8877-14C23A59335A}">
      <x14:table altTextSummary="Escriba el código de contabilidad, título de la cuenta y presupuesto en esta tabla. La cantidad real y los valores y porcentaje restantes se calcularán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ResumenDeGastosMensuales" displayName="ResumenDeGastosMensuales" ref="B5:Q13" totalsRowCount="1" headerRowDxfId="85" dataDxfId="83" totalsRowDxfId="81" headerRowBorderDxfId="84" tableBorderDxfId="82" totalsRowBorderDxfId="80">
  <autoFilter ref="B5:Q1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Clausula económica contractual" totalsRowLabel="Total" dataDxfId="79" totalsRowDxfId="78"/>
    <tableColumn id="2" xr3:uid="{00000000-0010-0000-0100-000002000000}" name="Descripción" dataDxfId="77" totalsRowDxfId="76"/>
    <tableColumn id="3" xr3:uid="{00000000-0010-0000-0100-000003000000}" name="Enero" totalsRowFunction="sum" dataDxfId="75" totalsRowDxfId="74">
      <calculatedColumnFormula>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calculatedColumnFormula>
    </tableColumn>
    <tableColumn id="4" xr3:uid="{00000000-0010-0000-0100-000004000000}" name="Febrero" totalsRowFunction="sum" dataDxfId="73" totalsRowDxfId="72">
      <calculatedColumnFormula>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calculatedColumnFormula>
    </tableColumn>
    <tableColumn id="5" xr3:uid="{00000000-0010-0000-0100-000005000000}" name="Marzo" totalsRowFunction="sum" dataDxfId="71" totalsRowDxfId="70">
      <calculatedColumnFormula>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calculatedColumnFormula>
    </tableColumn>
    <tableColumn id="6" xr3:uid="{00000000-0010-0000-0100-000006000000}" name="Abril" totalsRowFunction="sum" dataDxfId="69" totalsRowDxfId="68">
      <calculatedColumnFormula>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calculatedColumnFormula>
    </tableColumn>
    <tableColumn id="7" xr3:uid="{00000000-0010-0000-0100-000007000000}" name="Mayo" totalsRowFunction="sum" dataDxfId="67" totalsRowDxfId="66">
      <calculatedColumnFormula>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calculatedColumnFormula>
    </tableColumn>
    <tableColumn id="8" xr3:uid="{00000000-0010-0000-0100-000008000000}" name="Junio" totalsRowFunction="sum" dataDxfId="65" totalsRowDxfId="64">
      <calculatedColumnFormula>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calculatedColumnFormula>
    </tableColumn>
    <tableColumn id="9" xr3:uid="{00000000-0010-0000-0100-000009000000}" name="Julio" totalsRowFunction="sum" dataDxfId="63" totalsRowDxfId="62">
      <calculatedColumnFormula>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calculatedColumnFormula>
    </tableColumn>
    <tableColumn id="10" xr3:uid="{00000000-0010-0000-0100-00000A000000}" name="Agosto" totalsRowFunction="sum" dataDxfId="61" totalsRowDxfId="60">
      <calculatedColumnFormula>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calculatedColumnFormula>
    </tableColumn>
    <tableColumn id="11" xr3:uid="{00000000-0010-0000-0100-00000B000000}" name="Septiembre" totalsRowFunction="sum" dataDxfId="59" totalsRowDxfId="58">
      <calculatedColumnFormula>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calculatedColumnFormula>
    </tableColumn>
    <tableColumn id="12" xr3:uid="{00000000-0010-0000-0100-00000C000000}" name="Octubre" totalsRowFunction="sum" dataDxfId="57" totalsRowDxfId="56">
      <calculatedColumnFormula>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calculatedColumnFormula>
    </tableColumn>
    <tableColumn id="13" xr3:uid="{00000000-0010-0000-0100-00000D000000}" name="Noviembre" totalsRowFunction="sum" dataDxfId="55" totalsRowDxfId="54">
      <calculatedColumnFormula>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calculatedColumnFormula>
    </tableColumn>
    <tableColumn id="14" xr3:uid="{00000000-0010-0000-0100-00000E000000}" name="Diciembre" totalsRowFunction="sum" dataDxfId="53" totalsRowDxfId="52">
      <calculatedColumnFormula>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calculatedColumnFormula>
    </tableColumn>
    <tableColumn id="15" xr3:uid="{00000000-0010-0000-0100-00000F000000}" name="Total" totalsRowFunction="sum" dataDxfId="51" totalsRowDxfId="50">
      <calculatedColumnFormula>SUM(ResumenDeGastosMensuales[[#This Row],[Enero]:[Diciembre]])</calculatedColumnFormula>
    </tableColumn>
    <tableColumn id="16" xr3:uid="{00000000-0010-0000-0100-000010000000}" name=" " dataDxfId="49" totalsRowDxfId="48"/>
  </tableColumns>
  <tableStyleInfo name="TableStyleLight8" showFirstColumn="0" showLastColumn="0" showRowStripes="1" showColumnStripes="0"/>
  <extLst>
    <ext xmlns:x14="http://schemas.microsoft.com/office/spreadsheetml/2009/9/main" uri="{504A1905-F514-4f6f-8877-14C23A59335A}">
      <x14:table altTextSummary="Escriba el código de contabilidad y el título de la cuenta en esta tabla. La cantidad de cada mes y los totales se calculan automáticament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GastosDetallados" displayName="GastosDetallados" ref="B4:J237" headerRowDxfId="47" dataDxfId="45" headerRowBorderDxfId="46" tableBorderDxfId="44" totalsRowBorderDxfId="43">
  <autoFilter ref="B4:J237" xr:uid="{00000000-0009-0000-0100-000002000000}">
    <filterColumn colId="0" hiddenButton="1"/>
    <filterColumn colId="1" hiddenButton="1"/>
    <filterColumn colId="2" hiddenButton="1"/>
    <filterColumn colId="3" hiddenButton="1"/>
    <filterColumn colId="4" hiddenButton="1"/>
    <filterColumn colId="5" hiddenButton="1">
      <filters>
        <filter val="Actividades Sindicales"/>
      </filters>
    </filterColumn>
    <filterColumn colId="6" hiddenButton="1"/>
    <filterColumn colId="7" hiddenButton="1"/>
    <filterColumn colId="8" hiddenButton="1"/>
  </autoFilter>
  <sortState ref="B5:J227">
    <sortCondition ref="C5:C227"/>
  </sortState>
  <tableColumns count="9">
    <tableColumn id="1" xr3:uid="{00000000-0010-0000-0200-000001000000}" name="Clausula económica contractual" totalsRowLabel="Total" dataDxfId="42" totalsRowDxfId="41" dataCellStyle="Millares"/>
    <tableColumn id="2" xr3:uid="{00000000-0010-0000-0200-000002000000}" name="Fecha(s) o periodo(s) en que se ejercen los recursos (día/mes/año)" dataDxfId="40" totalsRowDxfId="39" dataCellStyle="Fecha"/>
    <tableColumn id="3" xr3:uid="{00000000-0010-0000-0200-000003000000}" name="Referencia" dataDxfId="38" totalsRowDxfId="37" dataCellStyle="Millares"/>
    <tableColumn id="4" xr3:uid="{00000000-0010-0000-0200-000004000000}" name="Solicitado por" dataDxfId="36" totalsRowDxfId="35"/>
    <tableColumn id="5" xr3:uid="{00000000-0010-0000-0200-000005000000}" name="Importe" dataDxfId="34" totalsRowDxfId="33" dataCellStyle="Moneda"/>
    <tableColumn id="6" xr3:uid="{00000000-0010-0000-0200-000006000000}" name="Destino final de los recursos" dataDxfId="32" totalsRowDxfId="31"/>
    <tableColumn id="7" xr3:uid="{00000000-0010-0000-0200-000007000000}" name="Uso" dataDxfId="30" totalsRowDxfId="29"/>
    <tableColumn id="8" xr3:uid="{00000000-0010-0000-0200-000008000000}" name="Método de distribución" dataDxfId="28" totalsRowDxfId="27"/>
    <tableColumn id="9" xr3:uid="{00000000-0010-0000-0200-000009000000}" name="Fecha del archivo" totalsRowFunction="count" dataDxfId="26" totalsRowDxfId="25" dataCellStyle="Fecha">
      <calculatedColumnFormula>GastosDetallados[[#This Row],[Fecha(s) o periodo(s) en que se ejercen los recursos (día/mes/año)]]</calculatedColumnFormula>
    </tableColumn>
  </tableColumns>
  <tableStyleInfo name="Gastos Detallados" showFirstColumn="0" showLastColumn="0" showRowStripes="0"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Otros" displayName="Otros" ref="B4:L6" headerRowDxfId="24" dataDxfId="22" headerRowBorderDxfId="23">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Código de contabilidad general" totalsRowLabel="Total" dataDxfId="21" totalsRowDxfId="20" dataCellStyle="Millares"/>
    <tableColumn id="2" xr3:uid="{00000000-0010-0000-0300-000002000000}" name="Fecha de solicitud del cheque " dataDxfId="19" totalsRowDxfId="18" dataCellStyle="Fecha"/>
    <tableColumn id="3" xr3:uid="{00000000-0010-0000-0300-000003000000}" name="Solicitado por" dataDxfId="17" totalsRowDxfId="16"/>
    <tableColumn id="4" xr3:uid="{00000000-0010-0000-0300-000004000000}" name="Importe del cheque" dataDxfId="15" totalsRowDxfId="14" dataCellStyle="Moneda [0]"/>
    <tableColumn id="5" xr3:uid="{00000000-0010-0000-0300-000005000000}" name="Contribución año anterior" dataDxfId="13" totalsRowDxfId="12" dataCellStyle="Moneda [0]"/>
    <tableColumn id="6" xr3:uid="{00000000-0010-0000-0300-000006000000}" name="Beneficiario" dataDxfId="11" totalsRowDxfId="10"/>
    <tableColumn id="7" xr3:uid="{00000000-0010-0000-0300-000007000000}" name="Usado para" dataDxfId="9" totalsRowDxfId="8"/>
    <tableColumn id="8" xr3:uid="{00000000-0010-0000-0300-000008000000}" name="Aprobado por" dataDxfId="7" totalsRowDxfId="6"/>
    <tableColumn id="9" xr3:uid="{00000000-0010-0000-0300-000009000000}" name="Categoría" dataDxfId="5" totalsRowDxfId="4"/>
    <tableColumn id="10" xr3:uid="{00000000-0010-0000-0300-00000A000000}" name="Método de distribución" dataDxfId="3" totalsRowDxfId="2"/>
    <tableColumn id="11" xr3:uid="{00000000-0010-0000-0300-00000B000000}" name="Fecha del archivo" totalsRowFunction="count" dataDxfId="1" totalsRowDxfId="0" dataCellStyle="Fecha"/>
  </tableColumns>
  <tableStyleInfo name="Beneficencia Y Patrocinios" showFirstColumn="0" showLastColumn="0" showRowStripes="0" showColumnStripes="0"/>
  <extLst>
    <ext xmlns:x14="http://schemas.microsoft.com/office/spreadsheetml/2009/9/main" uri="{504A1905-F514-4f6f-8877-14C23A59335A}">
      <x14:table altTextSummary="Escriba el código de contabilidad, fecha en que se inició la solicitud, nombres de solicitante y beneficiario, cantidad del cheque, uso, contribución del año anterior, método de distribución y fecha del archivo en esta tabla"/>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Custom 45">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J13"/>
  <sheetViews>
    <sheetView showGridLines="0" tabSelected="1" zoomScaleNormal="100" workbookViewId="0">
      <selection activeCell="H10" sqref="H10"/>
    </sheetView>
  </sheetViews>
  <sheetFormatPr baseColWidth="10" defaultColWidth="8.75" defaultRowHeight="30" customHeight="1" x14ac:dyDescent="0.35"/>
  <cols>
    <col min="1" max="1" width="2.625" customWidth="1"/>
    <col min="2" max="2" width="33.25" bestFit="1" customWidth="1"/>
    <col min="3" max="3" width="28.375" bestFit="1" customWidth="1"/>
    <col min="4" max="5" width="13.375" bestFit="1" customWidth="1"/>
    <col min="6" max="6" width="19.125" bestFit="1" customWidth="1"/>
    <col min="7" max="7" width="19.5" bestFit="1" customWidth="1"/>
    <col min="8" max="8" width="52.625" customWidth="1"/>
    <col min="10" max="10" width="11.25" bestFit="1" customWidth="1"/>
  </cols>
  <sheetData>
    <row r="1" spans="2:10" ht="12.75" customHeight="1" x14ac:dyDescent="0.35">
      <c r="B1" s="3"/>
    </row>
    <row r="2" spans="2:10" ht="43.9" customHeight="1" x14ac:dyDescent="0.35">
      <c r="B2" s="94" t="s">
        <v>70</v>
      </c>
      <c r="C2" s="94"/>
      <c r="D2" s="94"/>
      <c r="E2" s="94"/>
      <c r="F2" s="94"/>
      <c r="G2" s="94"/>
    </row>
    <row r="3" spans="2:10" ht="39" customHeight="1" x14ac:dyDescent="0.35">
      <c r="B3" s="30" t="s">
        <v>56</v>
      </c>
      <c r="C3" s="31" t="s">
        <v>57</v>
      </c>
      <c r="D3" s="31" t="s">
        <v>51</v>
      </c>
      <c r="E3" s="31" t="s">
        <v>50</v>
      </c>
      <c r="F3" s="32" t="s">
        <v>43</v>
      </c>
      <c r="G3" s="33" t="s">
        <v>2</v>
      </c>
    </row>
    <row r="4" spans="2:10" ht="39" customHeight="1" x14ac:dyDescent="0.35">
      <c r="B4" s="28">
        <v>61</v>
      </c>
      <c r="C4" s="36" t="s">
        <v>63</v>
      </c>
      <c r="D4" s="34">
        <f>'Fecha de recepción de recursos '!P10</f>
        <v>132000</v>
      </c>
      <c r="E4" s="34">
        <f>SUMIF(ResumenDeGastosMensuales[Clausula económica contractual],YearToDateTable[[#This Row],[Clausula económica contractual]],ResumenDeGastosMensuales[Total])</f>
        <v>96996.78</v>
      </c>
      <c r="F4" s="35">
        <f>IF(YearToDateTable[[#This Row],[Egreso]]="","",YearToDateTable[[#This Row],[Ingreso]]-YearToDateTable[[#This Row],[Egreso]])</f>
        <v>35003.22</v>
      </c>
      <c r="G4" s="29">
        <f>YearToDateTable[[#This Row],[RESTANTES EN $]]/YearToDateTable[[#This Row],[Ingreso]]</f>
        <v>0.2651759090909091</v>
      </c>
      <c r="J4" s="45"/>
    </row>
    <row r="5" spans="2:10" ht="39" customHeight="1" x14ac:dyDescent="0.35">
      <c r="B5" s="28">
        <v>64</v>
      </c>
      <c r="C5" s="36" t="s">
        <v>62</v>
      </c>
      <c r="D5" s="34">
        <f>'Fecha de recepción de recursos '!P11</f>
        <v>132000</v>
      </c>
      <c r="E5" s="34">
        <f>SUMIF(ResumenDeGastosMensuales[Clausula económica contractual],YearToDateTable[[#This Row],[Clausula económica contractual]],ResumenDeGastosMensuales[Total])</f>
        <v>86151.12</v>
      </c>
      <c r="F5" s="35">
        <f>IF(YearToDateTable[[#This Row],[Egreso]]="","",YearToDateTable[[#This Row],[Ingreso]]-YearToDateTable[[#This Row],[Egreso]])</f>
        <v>45848.880000000005</v>
      </c>
      <c r="G5" s="29">
        <f>YearToDateTable[[#This Row],[RESTANTES EN $]]/YearToDateTable[[#This Row],[Ingreso]]</f>
        <v>0.34734000000000004</v>
      </c>
      <c r="J5" s="45"/>
    </row>
    <row r="6" spans="2:10" ht="39" customHeight="1" x14ac:dyDescent="0.35">
      <c r="B6" s="28">
        <v>66</v>
      </c>
      <c r="C6" s="36" t="s">
        <v>39</v>
      </c>
      <c r="D6" s="34">
        <f>'Fecha de recepción de recursos '!P12</f>
        <v>43000</v>
      </c>
      <c r="E6" s="34">
        <f>SUMIF(ResumenDeGastosMensuales[Clausula económica contractual],YearToDateTable[[#This Row],[Clausula económica contractual]],ResumenDeGastosMensuales[Total])</f>
        <v>2320</v>
      </c>
      <c r="F6" s="35">
        <f>IF(YearToDateTable[[#This Row],[Egreso]]="","",YearToDateTable[[#This Row],[Ingreso]]-YearToDateTable[[#This Row],[Egreso]])</f>
        <v>40680</v>
      </c>
      <c r="G6" s="57">
        <f>YearToDateTable[[#This Row],[RESTANTES EN $]]/YearToDateTable[[#This Row],[Ingreso]]</f>
        <v>0.94604651162790698</v>
      </c>
      <c r="J6" s="45"/>
    </row>
    <row r="7" spans="2:10" ht="39" customHeight="1" x14ac:dyDescent="0.35">
      <c r="B7" s="28">
        <v>99</v>
      </c>
      <c r="C7" s="36" t="s">
        <v>40</v>
      </c>
      <c r="D7" s="34">
        <f>'Fecha de recepción de recursos '!P13</f>
        <v>348000</v>
      </c>
      <c r="E7" s="34">
        <f>SUMIF(ResumenDeGastosMensuales[Clausula económica contractual],YearToDateTable[[#This Row],[Clausula económica contractual]],ResumenDeGastosMensuales[Total])</f>
        <v>308473.00999999995</v>
      </c>
      <c r="F7" s="35">
        <f>IF(YearToDateTable[[#This Row],[Egreso]]="","",YearToDateTable[[#This Row],[Ingreso]]-YearToDateTable[[#This Row],[Egreso]])</f>
        <v>39526.990000000049</v>
      </c>
      <c r="G7" s="29">
        <f>YearToDateTable[[#This Row],[RESTANTES EN $]]/YearToDateTable[[#This Row],[Ingreso]]</f>
        <v>0.11358330459770129</v>
      </c>
    </row>
    <row r="8" spans="2:10" ht="39" customHeight="1" x14ac:dyDescent="0.35">
      <c r="B8" s="28">
        <v>89</v>
      </c>
      <c r="C8" s="36" t="s">
        <v>65</v>
      </c>
      <c r="D8" s="34">
        <f>'Fecha de recepción de recursos '!P14</f>
        <v>27800</v>
      </c>
      <c r="E8" s="34">
        <f>SUMIF(ResumenDeGastosMensuales[Clausula económica contractual],YearToDateTable[[#This Row],[Clausula económica contractual]],ResumenDeGastosMensuales[Total])</f>
        <v>0</v>
      </c>
      <c r="F8" s="35">
        <f>IF(YearToDateTable[[#This Row],[Egreso]]="","",YearToDateTable[[#This Row],[Ingreso]]-YearToDateTable[[#This Row],[Egreso]])</f>
        <v>27800</v>
      </c>
      <c r="G8" s="29">
        <f>YearToDateTable[[#This Row],[RESTANTES EN $]]/YearToDateTable[[#This Row],[Ingreso]]</f>
        <v>1</v>
      </c>
    </row>
    <row r="9" spans="2:10" ht="39" customHeight="1" x14ac:dyDescent="0.35">
      <c r="B9" s="28">
        <v>2</v>
      </c>
      <c r="C9" s="36" t="s">
        <v>41</v>
      </c>
      <c r="D9" s="34">
        <f>'Fecha de recepción de recursos '!P15</f>
        <v>36330</v>
      </c>
      <c r="E9" s="34">
        <f>SUMIF(ResumenDeGastosMensuales[Clausula económica contractual],YearToDateTable[[#This Row],[Clausula económica contractual]],ResumenDeGastosMensuales[Total])</f>
        <v>0</v>
      </c>
      <c r="F9" s="35">
        <f>IF(YearToDateTable[[#This Row],[Egreso]]="","",YearToDateTable[[#This Row],[Ingreso]]-YearToDateTable[[#This Row],[Egreso]])</f>
        <v>36330</v>
      </c>
      <c r="G9" s="29">
        <f>YearToDateTable[[#This Row],[RESTANTES EN $]]/YearToDateTable[[#This Row],[Ingreso]]</f>
        <v>1</v>
      </c>
    </row>
    <row r="10" spans="2:10" ht="39" customHeight="1" x14ac:dyDescent="0.35">
      <c r="B10" s="28">
        <v>96</v>
      </c>
      <c r="C10" s="36" t="s">
        <v>42</v>
      </c>
      <c r="D10" s="34">
        <v>0</v>
      </c>
      <c r="E10" s="34">
        <v>0</v>
      </c>
      <c r="F10" s="35">
        <f>IF(YearToDateTable[[#This Row],[Egreso]]="","",YearToDateTable[[#This Row],[Ingreso]]-YearToDateTable[[#This Row],[Egreso]])</f>
        <v>0</v>
      </c>
      <c r="G10" s="29" t="e">
        <f>YearToDateTable[[#This Row],[RESTANTES EN $]]/YearToDateTable[[#This Row],[Ingreso]]</f>
        <v>#DIV/0!</v>
      </c>
    </row>
    <row r="11" spans="2:10" ht="39" customHeight="1" x14ac:dyDescent="0.35">
      <c r="B11" s="52" t="s">
        <v>1</v>
      </c>
      <c r="C11" s="52"/>
      <c r="D11" s="53">
        <f>SUBTOTAL(109,YearToDateTable[Ingreso])</f>
        <v>719130</v>
      </c>
      <c r="E11" s="53">
        <f>SUBTOTAL(109,YearToDateTable[Egreso])</f>
        <v>493940.90999999992</v>
      </c>
      <c r="F11" s="53">
        <f>SUBTOTAL(109,YearToDateTable[RESTANTES EN $])</f>
        <v>225189.09000000005</v>
      </c>
      <c r="G11" s="54">
        <f>YearToDateTable[[#Totals],[RESTANTES EN $]]/YearToDateTable[[#Totals],[Ingreso]]</f>
        <v>0.31314100371281972</v>
      </c>
    </row>
    <row r="13" spans="2:10" ht="30" customHeight="1" x14ac:dyDescent="0.35">
      <c r="D13" s="46"/>
      <c r="E13" s="46"/>
      <c r="F13" s="46"/>
      <c r="G13" s="45"/>
    </row>
  </sheetData>
  <mergeCells count="1">
    <mergeCell ref="B2:G2"/>
  </mergeCells>
  <conditionalFormatting sqref="F4:F10">
    <cfRule type="dataBar" priority="4">
      <dataBar>
        <cfvo type="min"/>
        <cfvo type="max"/>
        <color rgb="FFFF555A"/>
      </dataBar>
      <extLst>
        <ext xmlns:x14="http://schemas.microsoft.com/office/spreadsheetml/2009/9/main" uri="{B025F937-C7B1-47D3-B67F-A62EFF666E3E}">
          <x14:id>{64C81F98-403B-4FC7-B043-331717AC59B0}</x14:id>
        </ext>
      </extLst>
    </cfRule>
  </conditionalFormatting>
  <dataValidations count="1">
    <dataValidation allowBlank="1" showErrorMessage="1" sqref="B1" xr:uid="{00000000-0002-0000-0000-000000000000}"/>
  </dataValidations>
  <printOptions horizontalCentered="1"/>
  <pageMargins left="0.4" right="0.4" top="0.4" bottom="0.6" header="0.3" footer="0.3"/>
  <pageSetup paperSize="9" scale="64" fitToHeight="0" orientation="portrait" r:id="rId1"/>
  <headerFooter differentFirst="1">
    <oddFooter>Page &amp;P of &amp;N</oddFooter>
  </headerFooter>
  <ignoredErrors>
    <ignoredError sqref="G7" evalError="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F4:F10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B1:Q13"/>
  <sheetViews>
    <sheetView showGridLines="0" zoomScale="80" zoomScaleNormal="80" workbookViewId="0">
      <selection activeCell="D13" sqref="D13:O13"/>
    </sheetView>
  </sheetViews>
  <sheetFormatPr baseColWidth="10" defaultColWidth="8.75" defaultRowHeight="30" customHeight="1" x14ac:dyDescent="0.35"/>
  <cols>
    <col min="1" max="1" width="2.625" customWidth="1"/>
    <col min="2" max="2" width="21" customWidth="1"/>
    <col min="3" max="3" width="19" customWidth="1"/>
    <col min="4" max="16" width="13" customWidth="1"/>
  </cols>
  <sheetData>
    <row r="1" spans="2:17" ht="12" customHeight="1" x14ac:dyDescent="0.35"/>
    <row r="2" spans="2:17" ht="41.25" customHeight="1" x14ac:dyDescent="0.35">
      <c r="B2" s="95" t="s">
        <v>69</v>
      </c>
      <c r="C2" s="95"/>
      <c r="D2" s="95"/>
      <c r="E2" s="95"/>
      <c r="F2" s="95"/>
      <c r="G2" s="95"/>
      <c r="H2" s="95"/>
      <c r="I2" s="95"/>
      <c r="J2" s="95"/>
      <c r="K2" s="95"/>
      <c r="L2" s="95"/>
      <c r="M2" s="95"/>
      <c r="N2" s="95"/>
      <c r="O2" s="95"/>
      <c r="P2" s="95"/>
      <c r="Q2" s="95"/>
    </row>
    <row r="3" spans="2:17" ht="37.15" customHeight="1" x14ac:dyDescent="0.35">
      <c r="B3" s="4" t="s">
        <v>3</v>
      </c>
      <c r="D3" s="1">
        <v>44562</v>
      </c>
      <c r="E3" s="1">
        <v>44593</v>
      </c>
      <c r="F3" s="1">
        <v>44621</v>
      </c>
      <c r="G3" s="1">
        <v>44652</v>
      </c>
      <c r="H3" s="1">
        <v>44682</v>
      </c>
      <c r="I3" s="1">
        <v>44713</v>
      </c>
      <c r="J3" s="1">
        <v>44743</v>
      </c>
      <c r="K3" s="1">
        <v>44774</v>
      </c>
      <c r="L3" s="1">
        <v>44805</v>
      </c>
      <c r="M3" s="1">
        <v>44835</v>
      </c>
      <c r="N3" s="1">
        <v>44866</v>
      </c>
      <c r="O3" s="1">
        <v>44896</v>
      </c>
    </row>
    <row r="4" spans="2:17" ht="37.5" customHeight="1" x14ac:dyDescent="0.35">
      <c r="B4" s="4"/>
      <c r="D4" s="1">
        <f>EOMONTH(D3,0)</f>
        <v>44592</v>
      </c>
      <c r="E4" s="1">
        <f>EOMONTH(E3,0)</f>
        <v>44620</v>
      </c>
      <c r="F4" s="1">
        <f>EOMONTH(F3,0)</f>
        <v>44651</v>
      </c>
      <c r="G4" s="1">
        <f>EOMONTH(G3,0)</f>
        <v>44681</v>
      </c>
      <c r="H4" s="1">
        <f>EOMONTH(H3,0)</f>
        <v>44712</v>
      </c>
      <c r="I4" s="1">
        <f t="shared" ref="I4:O4" si="0">EOMONTH(I3,0)</f>
        <v>44742</v>
      </c>
      <c r="J4" s="1">
        <f t="shared" si="0"/>
        <v>44773</v>
      </c>
      <c r="K4" s="1">
        <f t="shared" si="0"/>
        <v>44804</v>
      </c>
      <c r="L4" s="1">
        <f t="shared" si="0"/>
        <v>44834</v>
      </c>
      <c r="M4" s="1">
        <f t="shared" si="0"/>
        <v>44865</v>
      </c>
      <c r="N4" s="1">
        <f t="shared" si="0"/>
        <v>44895</v>
      </c>
      <c r="O4" s="1">
        <f t="shared" si="0"/>
        <v>44926</v>
      </c>
    </row>
    <row r="5" spans="2:17" ht="48" customHeight="1" x14ac:dyDescent="0.35">
      <c r="B5" s="19" t="s">
        <v>56</v>
      </c>
      <c r="C5" s="20" t="s">
        <v>57</v>
      </c>
      <c r="D5" s="20" t="s">
        <v>4</v>
      </c>
      <c r="E5" s="20" t="s">
        <v>5</v>
      </c>
      <c r="F5" s="20" t="s">
        <v>6</v>
      </c>
      <c r="G5" s="20" t="s">
        <v>7</v>
      </c>
      <c r="H5" s="20" t="s">
        <v>8</v>
      </c>
      <c r="I5" s="20" t="s">
        <v>9</v>
      </c>
      <c r="J5" s="20" t="s">
        <v>10</v>
      </c>
      <c r="K5" s="20" t="s">
        <v>11</v>
      </c>
      <c r="L5" s="20" t="s">
        <v>12</v>
      </c>
      <c r="M5" s="20" t="s">
        <v>13</v>
      </c>
      <c r="N5" s="20" t="s">
        <v>14</v>
      </c>
      <c r="O5" s="20" t="s">
        <v>15</v>
      </c>
      <c r="P5" s="20" t="s">
        <v>1</v>
      </c>
      <c r="Q5" s="27" t="s">
        <v>16</v>
      </c>
    </row>
    <row r="6" spans="2:17" ht="48" customHeight="1" x14ac:dyDescent="0.35">
      <c r="B6" s="5">
        <v>61</v>
      </c>
      <c r="C6" s="6" t="s">
        <v>38</v>
      </c>
      <c r="D6" s="37">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1000</v>
      </c>
      <c r="E6" s="37">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3500</v>
      </c>
      <c r="F6" s="37">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17872.54</v>
      </c>
      <c r="G6" s="37">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2000</v>
      </c>
      <c r="H6" s="37">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4481</v>
      </c>
      <c r="I6" s="37">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2000</v>
      </c>
      <c r="J6" s="37">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2000</v>
      </c>
      <c r="K6" s="37">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2596.25</v>
      </c>
      <c r="L6" s="37">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7993.55</v>
      </c>
      <c r="M6" s="37">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13461.15</v>
      </c>
      <c r="N6" s="37">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22367.769999999997</v>
      </c>
      <c r="O6" s="37">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17724.519999999997</v>
      </c>
      <c r="P6" s="37">
        <f>SUM(ResumenDeGastosMensuales[[#This Row],[Enero]:[Diciembre]])</f>
        <v>96996.78</v>
      </c>
      <c r="Q6" s="7"/>
    </row>
    <row r="7" spans="2:17" ht="48" customHeight="1" x14ac:dyDescent="0.35">
      <c r="B7" s="8">
        <v>64</v>
      </c>
      <c r="C7" s="9" t="s">
        <v>47</v>
      </c>
      <c r="D7" s="38">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4060</v>
      </c>
      <c r="E7" s="38">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4000</v>
      </c>
      <c r="F7" s="38">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4700</v>
      </c>
      <c r="G7" s="38">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4118.3</v>
      </c>
      <c r="H7" s="38">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8136</v>
      </c>
      <c r="I7" s="38">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9536.5</v>
      </c>
      <c r="J7" s="38">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11844.81</v>
      </c>
      <c r="K7" s="38">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5273</v>
      </c>
      <c r="L7" s="38">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3300</v>
      </c>
      <c r="M7" s="38">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4000</v>
      </c>
      <c r="N7" s="38">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6682.51</v>
      </c>
      <c r="O7" s="38">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20500</v>
      </c>
      <c r="P7" s="38">
        <f>SUM(ResumenDeGastosMensuales[[#This Row],[Enero]:[Diciembre]])</f>
        <v>86151.12</v>
      </c>
      <c r="Q7" s="10"/>
    </row>
    <row r="8" spans="2:17" ht="48" customHeight="1" x14ac:dyDescent="0.35">
      <c r="B8" s="8">
        <v>66</v>
      </c>
      <c r="C8" s="9" t="s">
        <v>39</v>
      </c>
      <c r="D8" s="38">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1160</v>
      </c>
      <c r="E8" s="38">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1160</v>
      </c>
      <c r="F8" s="38">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0</v>
      </c>
      <c r="G8" s="38">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0</v>
      </c>
      <c r="H8" s="38">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0</v>
      </c>
      <c r="I8" s="38">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0</v>
      </c>
      <c r="J8" s="38">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0</v>
      </c>
      <c r="K8" s="38">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0</v>
      </c>
      <c r="L8" s="38">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0</v>
      </c>
      <c r="M8" s="38">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8" s="38">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8" s="38">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8" s="38">
        <f>SUM(ResumenDeGastosMensuales[[#This Row],[Enero]:[Diciembre]])</f>
        <v>2320</v>
      </c>
      <c r="Q8" s="10"/>
    </row>
    <row r="9" spans="2:17" ht="48" customHeight="1" x14ac:dyDescent="0.35">
      <c r="B9" s="5">
        <v>99</v>
      </c>
      <c r="C9" s="6" t="s">
        <v>40</v>
      </c>
      <c r="D9" s="37">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7643.4699999999993</v>
      </c>
      <c r="E9" s="37">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9721.61</v>
      </c>
      <c r="F9" s="37">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13337.699999999999</v>
      </c>
      <c r="G9" s="37">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7361.9000000000005</v>
      </c>
      <c r="H9" s="37">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19439.55</v>
      </c>
      <c r="I9" s="37">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9349.15</v>
      </c>
      <c r="J9" s="37">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15649.349999999999</v>
      </c>
      <c r="K9" s="37">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41639.17</v>
      </c>
      <c r="L9" s="37">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52555.9</v>
      </c>
      <c r="M9" s="37">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58321.369999999995</v>
      </c>
      <c r="N9" s="37">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43288.1</v>
      </c>
      <c r="O9" s="37">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30165.739999999998</v>
      </c>
      <c r="P9" s="37">
        <f>SUM(ResumenDeGastosMensuales[[#This Row],[Enero]:[Diciembre]])</f>
        <v>308473.00999999995</v>
      </c>
      <c r="Q9" s="7"/>
    </row>
    <row r="10" spans="2:17" ht="48" customHeight="1" x14ac:dyDescent="0.35">
      <c r="B10" s="62">
        <v>89</v>
      </c>
      <c r="C10" s="63" t="s">
        <v>65</v>
      </c>
      <c r="D10" s="66">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0</v>
      </c>
      <c r="E10" s="66">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0</v>
      </c>
      <c r="F10" s="66">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0</v>
      </c>
      <c r="G10" s="66">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0</v>
      </c>
      <c r="H10" s="66">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0</v>
      </c>
      <c r="I10" s="66">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0</v>
      </c>
      <c r="J10" s="66">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0</v>
      </c>
      <c r="K10" s="66">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0</v>
      </c>
      <c r="L10" s="66">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0</v>
      </c>
      <c r="M10" s="66">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10" s="66">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10" s="66">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10" s="64">
        <f>SUM(ResumenDeGastosMensuales[[#This Row],[Enero]:[Diciembre]])</f>
        <v>0</v>
      </c>
      <c r="Q10" s="65"/>
    </row>
    <row r="11" spans="2:17" ht="48" customHeight="1" x14ac:dyDescent="0.35">
      <c r="B11" s="8">
        <v>2</v>
      </c>
      <c r="C11" s="9" t="s">
        <v>41</v>
      </c>
      <c r="D11" s="38">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0</v>
      </c>
      <c r="E11" s="38">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0</v>
      </c>
      <c r="F11" s="38">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0</v>
      </c>
      <c r="G11" s="38">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0</v>
      </c>
      <c r="H11" s="38">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0</v>
      </c>
      <c r="I11" s="38">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0</v>
      </c>
      <c r="J11" s="38">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0</v>
      </c>
      <c r="K11" s="38">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0</v>
      </c>
      <c r="L11" s="38">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0</v>
      </c>
      <c r="M11" s="38">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11" s="38">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11" s="38">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11" s="38">
        <f>SUM(ResumenDeGastosMensuales[[#This Row],[Enero]:[Diciembre]])</f>
        <v>0</v>
      </c>
      <c r="Q11" s="10"/>
    </row>
    <row r="12" spans="2:17" ht="48" customHeight="1" x14ac:dyDescent="0.35">
      <c r="B12" s="5">
        <v>96</v>
      </c>
      <c r="C12" s="6" t="s">
        <v>42</v>
      </c>
      <c r="D12" s="37">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0</v>
      </c>
      <c r="E12" s="37">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0</v>
      </c>
      <c r="F12" s="37">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0</v>
      </c>
      <c r="G12" s="37">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0</v>
      </c>
      <c r="H12" s="37">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0</v>
      </c>
      <c r="I12" s="37">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0</v>
      </c>
      <c r="J12" s="37">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0</v>
      </c>
      <c r="K12" s="37">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0</v>
      </c>
      <c r="L12" s="37">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0</v>
      </c>
      <c r="M12" s="37">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12" s="37">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12" s="37">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12" s="37">
        <f>SUM(ResumenDeGastosMensuales[[#This Row],[Enero]:[Diciembre]])</f>
        <v>0</v>
      </c>
      <c r="Q12" s="7"/>
    </row>
    <row r="13" spans="2:17" ht="48" customHeight="1" x14ac:dyDescent="0.35">
      <c r="B13" s="49" t="s">
        <v>1</v>
      </c>
      <c r="C13" s="50"/>
      <c r="D13" s="51">
        <f>SUBTOTAL(109,ResumenDeGastosMensuales[Enero])</f>
        <v>13863.47</v>
      </c>
      <c r="E13" s="51">
        <f>SUBTOTAL(109,ResumenDeGastosMensuales[Febrero])</f>
        <v>18381.61</v>
      </c>
      <c r="F13" s="51">
        <f>SUBTOTAL(109,ResumenDeGastosMensuales[Marzo])</f>
        <v>35910.239999999998</v>
      </c>
      <c r="G13" s="51">
        <f>SUBTOTAL(109,ResumenDeGastosMensuales[Abril])</f>
        <v>13480.2</v>
      </c>
      <c r="H13" s="51">
        <f>SUBTOTAL(109,ResumenDeGastosMensuales[Mayo])</f>
        <v>32056.55</v>
      </c>
      <c r="I13" s="51">
        <f>SUBTOTAL(109,ResumenDeGastosMensuales[Junio])</f>
        <v>20885.650000000001</v>
      </c>
      <c r="J13" s="51">
        <f>SUBTOTAL(109,ResumenDeGastosMensuales[Julio])</f>
        <v>29494.159999999996</v>
      </c>
      <c r="K13" s="51">
        <f>SUBTOTAL(109,ResumenDeGastosMensuales[Agosto])</f>
        <v>49508.42</v>
      </c>
      <c r="L13" s="51">
        <f>SUBTOTAL(109,ResumenDeGastosMensuales[Septiembre])</f>
        <v>63849.45</v>
      </c>
      <c r="M13" s="51">
        <f>SUBTOTAL(109,ResumenDeGastosMensuales[Octubre])</f>
        <v>75782.51999999999</v>
      </c>
      <c r="N13" s="51">
        <f>SUBTOTAL(109,ResumenDeGastosMensuales[Noviembre])</f>
        <v>72338.38</v>
      </c>
      <c r="O13" s="51">
        <f>SUBTOTAL(109,ResumenDeGastosMensuales[Diciembre])</f>
        <v>68390.259999999995</v>
      </c>
      <c r="P13" s="51">
        <f>SUBTOTAL(109,ResumenDeGastosMensuales[Total])</f>
        <v>493940.90999999992</v>
      </c>
      <c r="Q13" s="50"/>
    </row>
  </sheetData>
  <mergeCells count="1">
    <mergeCell ref="B2:Q2"/>
  </mergeCells>
  <dataValidations count="7">
    <dataValidation allowBlank="1" showErrorMessage="1" prompt="Escriba el código de contabilidad en esta columna bajo este encabezado" sqref="B5" xr:uid="{00000000-0002-0000-0100-000000000000}"/>
    <dataValidation allowBlank="1" showErrorMessage="1" prompt="Escriba el título de cuenta en esta columna bajo este encabezado" sqref="C5" xr:uid="{00000000-0002-0000-0100-000001000000}"/>
    <dataValidation allowBlank="1" showErrorMessage="1" prompt="La cantidad real de este mes se calcula automáticamente en esta columna bajo este encabezado" sqref="D5:O5" xr:uid="{00000000-0002-0000-0100-000002000000}"/>
    <dataValidation allowBlank="1" showErrorMessage="1" prompt="El total se calcula automáticamente en esta columna, debajo de este encabezado" sqref="P5" xr:uid="{00000000-0002-0000-0100-000003000000}"/>
    <dataValidation allowBlank="1" showInputMessage="1" showErrorMessage="1" prompt="En esta columna se muestra un minigráfico en el que se visualiza la tendencia de un gasto durante 12 meses." sqref="Q5" xr:uid="{00000000-0002-0000-0100-000004000000}"/>
    <dataValidation allowBlank="1" showInputMessage="1" showErrorMessage="1" prompt="El vínculo de navegación se encuentra en esta celda. Seleccione esta opción para ir a la hoja de cálculo de Resumen de presupuesto del año actual" sqref="B1" xr:uid="{00000000-0002-0000-0100-000005000000}"/>
    <dataValidation allowBlank="1" showInputMessage="1" showErrorMessage="1" prompt="El vínculo de navegación se encuentra en esta celda. Seleccione esta opción para ir a la hoja de cálculo de Gastos detallados" sqref="C1" xr:uid="{00000000-0002-0000-0100-000006000000}"/>
  </dataValidations>
  <printOptions horizontalCentered="1"/>
  <pageMargins left="0.4" right="0.4" top="0.4" bottom="0.6" header="0.3" footer="0.3"/>
  <pageSetup paperSize="9" scale="61"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'Destino final de los recursos'!D6:O6</xm:f>
              <xm:sqref>Q6</xm:sqref>
            </x14:sparkline>
            <x14:sparkline>
              <xm:f>'Destino final de los recursos'!D7:O7</xm:f>
              <xm:sqref>Q7</xm:sqref>
            </x14:sparkline>
            <x14:sparkline>
              <xm:f>'Destino final de los recursos'!D8:O8</xm:f>
              <xm:sqref>Q8</xm:sqref>
            </x14:sparkline>
            <x14:sparkline>
              <xm:f>'Destino final de los recursos'!D9:O9</xm:f>
              <xm:sqref>Q9</xm:sqref>
            </x14:sparkline>
            <x14:sparkline>
              <xm:f>'Destino final de los recursos'!D10:O10</xm:f>
              <xm:sqref>Q10</xm:sqref>
            </x14:sparkline>
            <x14:sparkline>
              <xm:f>'Destino final de los recursos'!D11:O11</xm:f>
              <xm:sqref>Q11</xm:sqref>
            </x14:sparkline>
            <x14:sparkline>
              <xm:f>'Destino final de los recursos'!D12:O12</xm:f>
              <xm:sqref>Q12</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P237"/>
  <sheetViews>
    <sheetView showGridLines="0" zoomScale="80" zoomScaleNormal="80" workbookViewId="0">
      <pane xSplit="9" ySplit="4" topLeftCell="J5" activePane="bottomRight" state="frozen"/>
      <selection pane="topRight" activeCell="J1" sqref="J1"/>
      <selection pane="bottomLeft" activeCell="A5" sqref="A5"/>
      <selection pane="bottomRight" activeCell="M235" sqref="M235"/>
    </sheetView>
  </sheetViews>
  <sheetFormatPr baseColWidth="10" defaultColWidth="8.75" defaultRowHeight="30" customHeight="1" x14ac:dyDescent="0.35"/>
  <cols>
    <col min="1" max="1" width="2.625" customWidth="1"/>
    <col min="2" max="2" width="21" customWidth="1"/>
    <col min="3" max="3" width="19" customWidth="1"/>
    <col min="4" max="4" width="9.625" customWidth="1"/>
    <col min="5" max="5" width="30" customWidth="1"/>
    <col min="6" max="6" width="15.375" customWidth="1"/>
    <col min="7" max="7" width="30" customWidth="1"/>
    <col min="8" max="8" width="22.5" customWidth="1"/>
    <col min="9" max="9" width="14.625" customWidth="1"/>
    <col min="10" max="10" width="15.5" customWidth="1"/>
    <col min="16" max="16" width="9.875" bestFit="1" customWidth="1"/>
  </cols>
  <sheetData>
    <row r="1" spans="2:10" ht="17.25" customHeight="1" thickBot="1" x14ac:dyDescent="0.4"/>
    <row r="2" spans="2:10" ht="72" customHeight="1" thickBot="1" x14ac:dyDescent="0.4">
      <c r="B2" s="97" t="s">
        <v>53</v>
      </c>
      <c r="C2" s="98"/>
      <c r="D2" s="98"/>
      <c r="E2" s="98"/>
      <c r="F2" s="98"/>
      <c r="G2" s="98"/>
      <c r="H2" s="98"/>
      <c r="I2" s="98"/>
      <c r="J2" s="99"/>
    </row>
    <row r="3" spans="2:10" ht="83.25" customHeight="1" x14ac:dyDescent="0.35">
      <c r="B3" s="96"/>
      <c r="C3" s="96"/>
      <c r="D3" s="96"/>
      <c r="E3" s="96"/>
      <c r="F3" s="96"/>
      <c r="G3" s="96"/>
      <c r="H3" s="96"/>
      <c r="I3" s="96"/>
      <c r="J3" s="96"/>
    </row>
    <row r="4" spans="2:10" ht="97.5" x14ac:dyDescent="0.35">
      <c r="B4" s="24" t="s">
        <v>56</v>
      </c>
      <c r="C4" s="25" t="s">
        <v>54</v>
      </c>
      <c r="D4" s="67" t="s">
        <v>105</v>
      </c>
      <c r="E4" s="25" t="s">
        <v>18</v>
      </c>
      <c r="F4" s="25" t="s">
        <v>58</v>
      </c>
      <c r="G4" s="25" t="s">
        <v>55</v>
      </c>
      <c r="H4" s="25" t="s">
        <v>59</v>
      </c>
      <c r="I4" s="25" t="s">
        <v>21</v>
      </c>
      <c r="J4" s="26" t="s">
        <v>22</v>
      </c>
    </row>
    <row r="5" spans="2:10" ht="30" hidden="1" customHeight="1" x14ac:dyDescent="0.35">
      <c r="B5" s="68">
        <v>61</v>
      </c>
      <c r="C5" s="69">
        <v>44578</v>
      </c>
      <c r="D5" s="70">
        <v>622066</v>
      </c>
      <c r="E5" s="71" t="s">
        <v>67</v>
      </c>
      <c r="F5" s="72">
        <v>500</v>
      </c>
      <c r="G5" s="73" t="s">
        <v>61</v>
      </c>
      <c r="H5" s="71" t="s">
        <v>49</v>
      </c>
      <c r="I5" s="74" t="s">
        <v>46</v>
      </c>
      <c r="J5" s="75">
        <f>GastosDetallados[[#This Row],[Fecha(s) o periodo(s) en que se ejercen los recursos (día/mes/año)]]</f>
        <v>44578</v>
      </c>
    </row>
    <row r="6" spans="2:10" ht="30" hidden="1" customHeight="1" x14ac:dyDescent="0.35">
      <c r="B6" s="68">
        <v>61</v>
      </c>
      <c r="C6" s="69">
        <v>44578</v>
      </c>
      <c r="D6" s="70">
        <v>625122</v>
      </c>
      <c r="E6" s="71" t="s">
        <v>67</v>
      </c>
      <c r="F6" s="72">
        <v>500</v>
      </c>
      <c r="G6" s="73" t="s">
        <v>61</v>
      </c>
      <c r="H6" s="71" t="s">
        <v>49</v>
      </c>
      <c r="I6" s="74" t="s">
        <v>46</v>
      </c>
      <c r="J6" s="75">
        <f>GastosDetallados[[#This Row],[Fecha(s) o periodo(s) en que se ejercen los recursos (día/mes/año)]]</f>
        <v>44578</v>
      </c>
    </row>
    <row r="7" spans="2:10" ht="30" customHeight="1" x14ac:dyDescent="0.35">
      <c r="B7" s="68">
        <v>64</v>
      </c>
      <c r="C7" s="69">
        <v>44578</v>
      </c>
      <c r="D7" s="76">
        <v>618357</v>
      </c>
      <c r="E7" s="71" t="s">
        <v>67</v>
      </c>
      <c r="F7" s="72">
        <v>1500</v>
      </c>
      <c r="G7" s="77" t="s">
        <v>62</v>
      </c>
      <c r="H7" s="71" t="s">
        <v>64</v>
      </c>
      <c r="I7" s="71" t="s">
        <v>44</v>
      </c>
      <c r="J7" s="78">
        <f>GastosDetallados[[#This Row],[Fecha(s) o periodo(s) en que se ejercen los recursos (día/mes/año)]]</f>
        <v>44578</v>
      </c>
    </row>
    <row r="8" spans="2:10" ht="30" customHeight="1" x14ac:dyDescent="0.35">
      <c r="B8" s="68">
        <v>64</v>
      </c>
      <c r="C8" s="69">
        <v>44578</v>
      </c>
      <c r="D8" s="76">
        <v>111108</v>
      </c>
      <c r="E8" s="71" t="s">
        <v>67</v>
      </c>
      <c r="F8" s="72">
        <v>2500</v>
      </c>
      <c r="G8" s="77" t="s">
        <v>62</v>
      </c>
      <c r="H8" s="71" t="s">
        <v>64</v>
      </c>
      <c r="I8" s="71" t="s">
        <v>44</v>
      </c>
      <c r="J8" s="78">
        <f>GastosDetallados[[#This Row],[Fecha(s) o periodo(s) en que se ejercen los recursos (día/mes/año)]]</f>
        <v>44578</v>
      </c>
    </row>
    <row r="9" spans="2:10" ht="30" hidden="1" customHeight="1" x14ac:dyDescent="0.35">
      <c r="B9" s="68">
        <v>66</v>
      </c>
      <c r="C9" s="69">
        <v>44578</v>
      </c>
      <c r="D9" s="76">
        <v>616212</v>
      </c>
      <c r="E9" s="79" t="s">
        <v>67</v>
      </c>
      <c r="F9" s="72">
        <v>1160</v>
      </c>
      <c r="G9" s="71" t="s">
        <v>39</v>
      </c>
      <c r="H9" s="71" t="s">
        <v>60</v>
      </c>
      <c r="I9" s="74" t="s">
        <v>44</v>
      </c>
      <c r="J9" s="75">
        <f>GastosDetallados[[#This Row],[Fecha(s) o periodo(s) en que se ejercen los recursos (día/mes/año)]]</f>
        <v>44578</v>
      </c>
    </row>
    <row r="10" spans="2:10" ht="30" hidden="1" customHeight="1" x14ac:dyDescent="0.35">
      <c r="B10" s="80">
        <v>99</v>
      </c>
      <c r="C10" s="81">
        <v>44587</v>
      </c>
      <c r="D10" s="82">
        <v>120104</v>
      </c>
      <c r="E10" s="83" t="s">
        <v>67</v>
      </c>
      <c r="F10" s="84">
        <v>3135.45</v>
      </c>
      <c r="G10" s="83" t="s">
        <v>40</v>
      </c>
      <c r="H10" s="83" t="s">
        <v>66</v>
      </c>
      <c r="I10" s="83" t="s">
        <v>44</v>
      </c>
      <c r="J10" s="85">
        <f>GastosDetallados[[#This Row],[Fecha(s) o periodo(s) en que se ejercen los recursos (día/mes/año)]]</f>
        <v>44587</v>
      </c>
    </row>
    <row r="11" spans="2:10" ht="30" hidden="1" customHeight="1" x14ac:dyDescent="0.35">
      <c r="B11" s="80">
        <v>99</v>
      </c>
      <c r="C11" s="81">
        <v>44587</v>
      </c>
      <c r="D11" s="82">
        <v>120249</v>
      </c>
      <c r="E11" s="83" t="s">
        <v>67</v>
      </c>
      <c r="F11" s="84">
        <v>279.07</v>
      </c>
      <c r="G11" s="83" t="s">
        <v>40</v>
      </c>
      <c r="H11" s="83" t="s">
        <v>66</v>
      </c>
      <c r="I11" s="83" t="s">
        <v>44</v>
      </c>
      <c r="J11" s="85">
        <f>GastosDetallados[[#This Row],[Fecha(s) o periodo(s) en que se ejercen los recursos (día/mes/año)]]</f>
        <v>44587</v>
      </c>
    </row>
    <row r="12" spans="2:10" ht="30" hidden="1" customHeight="1" x14ac:dyDescent="0.35">
      <c r="B12" s="80">
        <v>99</v>
      </c>
      <c r="C12" s="81">
        <v>44587</v>
      </c>
      <c r="D12" s="82">
        <v>120426</v>
      </c>
      <c r="E12" s="83" t="s">
        <v>67</v>
      </c>
      <c r="F12" s="84">
        <v>3811.95</v>
      </c>
      <c r="G12" s="83" t="s">
        <v>40</v>
      </c>
      <c r="H12" s="83" t="s">
        <v>66</v>
      </c>
      <c r="I12" s="83" t="s">
        <v>44</v>
      </c>
      <c r="J12" s="85">
        <f>GastosDetallados[[#This Row],[Fecha(s) o periodo(s) en que se ejercen los recursos (día/mes/año)]]</f>
        <v>44587</v>
      </c>
    </row>
    <row r="13" spans="2:10" ht="30" customHeight="1" x14ac:dyDescent="0.35">
      <c r="B13" s="68">
        <v>64</v>
      </c>
      <c r="C13" s="69">
        <v>44587</v>
      </c>
      <c r="D13" s="70">
        <v>120606</v>
      </c>
      <c r="E13" s="71" t="s">
        <v>67</v>
      </c>
      <c r="F13" s="72">
        <v>60</v>
      </c>
      <c r="G13" s="77" t="s">
        <v>62</v>
      </c>
      <c r="H13" s="71" t="s">
        <v>71</v>
      </c>
      <c r="I13" s="71" t="s">
        <v>46</v>
      </c>
      <c r="J13" s="75">
        <f>GastosDetallados[[#This Row],[Fecha(s) o periodo(s) en que se ejercen los recursos (día/mes/año)]]</f>
        <v>44587</v>
      </c>
    </row>
    <row r="14" spans="2:10" ht="30" hidden="1" customHeight="1" x14ac:dyDescent="0.35">
      <c r="B14" s="68">
        <v>99</v>
      </c>
      <c r="C14" s="69">
        <v>44588</v>
      </c>
      <c r="D14" s="76">
        <v>141127</v>
      </c>
      <c r="E14" s="71" t="s">
        <v>67</v>
      </c>
      <c r="F14" s="72">
        <v>417</v>
      </c>
      <c r="G14" s="73" t="s">
        <v>40</v>
      </c>
      <c r="H14" s="73" t="s">
        <v>66</v>
      </c>
      <c r="I14" s="71" t="s">
        <v>44</v>
      </c>
      <c r="J14" s="78">
        <f>GastosDetallados[[#This Row],[Fecha(s) o periodo(s) en que se ejercen los recursos (día/mes/año)]]</f>
        <v>44588</v>
      </c>
    </row>
    <row r="15" spans="2:10" ht="30" hidden="1" customHeight="1" x14ac:dyDescent="0.35">
      <c r="B15" s="68">
        <v>61</v>
      </c>
      <c r="C15" s="69">
        <v>44602</v>
      </c>
      <c r="D15" s="76">
        <v>320145</v>
      </c>
      <c r="E15" s="79" t="s">
        <v>67</v>
      </c>
      <c r="F15" s="72">
        <v>500</v>
      </c>
      <c r="G15" s="73" t="s">
        <v>61</v>
      </c>
      <c r="H15" s="71" t="s">
        <v>49</v>
      </c>
      <c r="I15" s="74" t="s">
        <v>44</v>
      </c>
      <c r="J15" s="75">
        <f>GastosDetallados[[#This Row],[Fecha(s) o periodo(s) en que se ejercen los recursos (día/mes/año)]]</f>
        <v>44602</v>
      </c>
    </row>
    <row r="16" spans="2:10" ht="30" hidden="1" customHeight="1" x14ac:dyDescent="0.35">
      <c r="B16" s="68">
        <v>61</v>
      </c>
      <c r="C16" s="69">
        <v>44602</v>
      </c>
      <c r="D16" s="76">
        <v>320945</v>
      </c>
      <c r="E16" s="79" t="s">
        <v>67</v>
      </c>
      <c r="F16" s="72">
        <v>500</v>
      </c>
      <c r="G16" s="73" t="s">
        <v>61</v>
      </c>
      <c r="H16" s="71" t="s">
        <v>49</v>
      </c>
      <c r="I16" s="74" t="s">
        <v>44</v>
      </c>
      <c r="J16" s="75">
        <f>GastosDetallados[[#This Row],[Fecha(s) o periodo(s) en que se ejercen los recursos (día/mes/año)]]</f>
        <v>44602</v>
      </c>
    </row>
    <row r="17" spans="2:10" ht="30" customHeight="1" x14ac:dyDescent="0.35">
      <c r="B17" s="68">
        <v>64</v>
      </c>
      <c r="C17" s="69">
        <v>44602</v>
      </c>
      <c r="D17" s="76">
        <v>175619</v>
      </c>
      <c r="E17" s="71" t="s">
        <v>67</v>
      </c>
      <c r="F17" s="72">
        <v>2500</v>
      </c>
      <c r="G17" s="77" t="s">
        <v>62</v>
      </c>
      <c r="H17" s="71" t="s">
        <v>64</v>
      </c>
      <c r="I17" s="71" t="s">
        <v>44</v>
      </c>
      <c r="J17" s="78">
        <f>GastosDetallados[[#This Row],[Fecha(s) o periodo(s) en que se ejercen los recursos (día/mes/año)]]</f>
        <v>44602</v>
      </c>
    </row>
    <row r="18" spans="2:10" ht="30" customHeight="1" x14ac:dyDescent="0.35">
      <c r="B18" s="68">
        <v>64</v>
      </c>
      <c r="C18" s="69">
        <v>44602</v>
      </c>
      <c r="D18" s="76">
        <v>322661</v>
      </c>
      <c r="E18" s="71" t="s">
        <v>67</v>
      </c>
      <c r="F18" s="72">
        <v>1500</v>
      </c>
      <c r="G18" s="77" t="s">
        <v>62</v>
      </c>
      <c r="H18" s="71" t="s">
        <v>64</v>
      </c>
      <c r="I18" s="71" t="s">
        <v>44</v>
      </c>
      <c r="J18" s="78">
        <f>GastosDetallados[[#This Row],[Fecha(s) o periodo(s) en que se ejercen los recursos (día/mes/año)]]</f>
        <v>44602</v>
      </c>
    </row>
    <row r="19" spans="2:10" ht="30" hidden="1" customHeight="1" x14ac:dyDescent="0.35">
      <c r="B19" s="68">
        <v>66</v>
      </c>
      <c r="C19" s="69">
        <v>44607</v>
      </c>
      <c r="D19" s="76">
        <v>305622</v>
      </c>
      <c r="E19" s="79" t="s">
        <v>67</v>
      </c>
      <c r="F19" s="72">
        <v>1160</v>
      </c>
      <c r="G19" s="71" t="s">
        <v>39</v>
      </c>
      <c r="H19" s="71" t="s">
        <v>60</v>
      </c>
      <c r="I19" s="74" t="s">
        <v>44</v>
      </c>
      <c r="J19" s="75">
        <f>GastosDetallados[[#This Row],[Fecha(s) o periodo(s) en que se ejercen los recursos (día/mes/año)]]</f>
        <v>44607</v>
      </c>
    </row>
    <row r="20" spans="2:10" ht="30" hidden="1" customHeight="1" x14ac:dyDescent="0.35">
      <c r="B20" s="68">
        <v>99</v>
      </c>
      <c r="C20" s="69">
        <v>44607</v>
      </c>
      <c r="D20" s="76">
        <v>190755</v>
      </c>
      <c r="E20" s="71" t="s">
        <v>67</v>
      </c>
      <c r="F20" s="72">
        <v>3988.5</v>
      </c>
      <c r="G20" s="73" t="s">
        <v>40</v>
      </c>
      <c r="H20" s="73" t="s">
        <v>66</v>
      </c>
      <c r="I20" s="71" t="s">
        <v>44</v>
      </c>
      <c r="J20" s="78">
        <f>GastosDetallados[[#This Row],[Fecha(s) o periodo(s) en que se ejercen los recursos (día/mes/año)]]</f>
        <v>44607</v>
      </c>
    </row>
    <row r="21" spans="2:10" ht="30" hidden="1" customHeight="1" x14ac:dyDescent="0.35">
      <c r="B21" s="68">
        <v>99</v>
      </c>
      <c r="C21" s="69">
        <v>44607</v>
      </c>
      <c r="D21" s="76">
        <v>24380</v>
      </c>
      <c r="E21" s="71" t="s">
        <v>67</v>
      </c>
      <c r="F21" s="86">
        <v>5733.11</v>
      </c>
      <c r="G21" s="73" t="s">
        <v>40</v>
      </c>
      <c r="H21" s="73" t="s">
        <v>66</v>
      </c>
      <c r="I21" s="71" t="s">
        <v>44</v>
      </c>
      <c r="J21" s="78">
        <f>GastosDetallados[[#This Row],[Fecha(s) o periodo(s) en que se ejercen los recursos (día/mes/año)]]</f>
        <v>44607</v>
      </c>
    </row>
    <row r="22" spans="2:10" ht="30" hidden="1" customHeight="1" x14ac:dyDescent="0.35">
      <c r="B22" s="68">
        <v>61</v>
      </c>
      <c r="C22" s="69">
        <v>44610</v>
      </c>
      <c r="D22" s="70">
        <v>287262</v>
      </c>
      <c r="E22" s="71" t="s">
        <v>67</v>
      </c>
      <c r="F22" s="72">
        <v>2000</v>
      </c>
      <c r="G22" s="73" t="s">
        <v>61</v>
      </c>
      <c r="H22" s="71" t="s">
        <v>49</v>
      </c>
      <c r="I22" s="71" t="s">
        <v>44</v>
      </c>
      <c r="J22" s="75">
        <f>GastosDetallados[[#This Row],[Fecha(s) o periodo(s) en que se ejercen los recursos (día/mes/año)]]</f>
        <v>44610</v>
      </c>
    </row>
    <row r="23" spans="2:10" ht="30" hidden="1" customHeight="1" x14ac:dyDescent="0.35">
      <c r="B23" s="68">
        <v>61</v>
      </c>
      <c r="C23" s="69">
        <v>44610</v>
      </c>
      <c r="D23" s="70">
        <v>289234</v>
      </c>
      <c r="E23" s="71" t="s">
        <v>67</v>
      </c>
      <c r="F23" s="72">
        <v>500</v>
      </c>
      <c r="G23" s="73" t="s">
        <v>61</v>
      </c>
      <c r="H23" s="71" t="s">
        <v>49</v>
      </c>
      <c r="I23" s="71" t="s">
        <v>44</v>
      </c>
      <c r="J23" s="75">
        <f>GastosDetallados[[#This Row],[Fecha(s) o periodo(s) en que se ejercen los recursos (día/mes/año)]]</f>
        <v>44610</v>
      </c>
    </row>
    <row r="24" spans="2:10" ht="30" hidden="1" customHeight="1" x14ac:dyDescent="0.35">
      <c r="B24" s="68">
        <v>61</v>
      </c>
      <c r="C24" s="69">
        <v>44978</v>
      </c>
      <c r="D24" s="70">
        <v>469497</v>
      </c>
      <c r="E24" s="71" t="s">
        <v>67</v>
      </c>
      <c r="F24" s="72">
        <v>500</v>
      </c>
      <c r="G24" s="73" t="s">
        <v>61</v>
      </c>
      <c r="H24" s="71" t="s">
        <v>49</v>
      </c>
      <c r="I24" s="71" t="s">
        <v>44</v>
      </c>
      <c r="J24" s="75">
        <f>GastosDetallados[[#This Row],[Fecha(s) o periodo(s) en que se ejercen los recursos (día/mes/año)]]</f>
        <v>44978</v>
      </c>
    </row>
    <row r="25" spans="2:10" ht="30" hidden="1" customHeight="1" x14ac:dyDescent="0.35">
      <c r="B25" s="68">
        <v>99</v>
      </c>
      <c r="C25" s="69">
        <v>44621</v>
      </c>
      <c r="D25" s="76">
        <v>391685</v>
      </c>
      <c r="E25" s="79" t="s">
        <v>67</v>
      </c>
      <c r="F25" s="72">
        <v>4408</v>
      </c>
      <c r="G25" s="73" t="s">
        <v>40</v>
      </c>
      <c r="H25" s="73" t="s">
        <v>66</v>
      </c>
      <c r="I25" s="74" t="s">
        <v>44</v>
      </c>
      <c r="J25" s="75">
        <f>GastosDetallados[[#This Row],[Fecha(s) o periodo(s) en que se ejercen los recursos (día/mes/año)]]</f>
        <v>44621</v>
      </c>
    </row>
    <row r="26" spans="2:10" ht="30" customHeight="1" x14ac:dyDescent="0.35">
      <c r="B26" s="68">
        <v>64</v>
      </c>
      <c r="C26" s="69">
        <v>44621</v>
      </c>
      <c r="D26" s="76">
        <v>173658</v>
      </c>
      <c r="E26" s="71" t="s">
        <v>67</v>
      </c>
      <c r="F26" s="72">
        <v>630</v>
      </c>
      <c r="G26" s="77" t="s">
        <v>62</v>
      </c>
      <c r="H26" s="71" t="s">
        <v>72</v>
      </c>
      <c r="I26" s="71" t="s">
        <v>44</v>
      </c>
      <c r="J26" s="78">
        <f>GastosDetallados[[#This Row],[Fecha(s) o periodo(s) en que se ejercen los recursos (día/mes/año)]]</f>
        <v>44621</v>
      </c>
    </row>
    <row r="27" spans="2:10" ht="30" customHeight="1" x14ac:dyDescent="0.35">
      <c r="B27" s="68">
        <v>64</v>
      </c>
      <c r="C27" s="69">
        <v>44621</v>
      </c>
      <c r="D27" s="76">
        <v>173851</v>
      </c>
      <c r="E27" s="71" t="s">
        <v>67</v>
      </c>
      <c r="F27" s="72">
        <v>70</v>
      </c>
      <c r="G27" s="77" t="s">
        <v>62</v>
      </c>
      <c r="H27" s="71" t="s">
        <v>72</v>
      </c>
      <c r="I27" s="71" t="s">
        <v>44</v>
      </c>
      <c r="J27" s="78">
        <f>GastosDetallados[[#This Row],[Fecha(s) o periodo(s) en que se ejercen los recursos (día/mes/año)]]</f>
        <v>44621</v>
      </c>
    </row>
    <row r="28" spans="2:10" ht="30" hidden="1" customHeight="1" x14ac:dyDescent="0.35">
      <c r="B28" s="68">
        <v>61</v>
      </c>
      <c r="C28" s="69">
        <v>44623</v>
      </c>
      <c r="D28" s="70">
        <v>207143</v>
      </c>
      <c r="E28" s="71" t="s">
        <v>67</v>
      </c>
      <c r="F28" s="72">
        <v>500</v>
      </c>
      <c r="G28" s="73" t="s">
        <v>61</v>
      </c>
      <c r="H28" s="71" t="s">
        <v>49</v>
      </c>
      <c r="I28" s="74" t="s">
        <v>46</v>
      </c>
      <c r="J28" s="75">
        <f>GastosDetallados[[#This Row],[Fecha(s) o periodo(s) en que se ejercen los recursos (día/mes/año)]]</f>
        <v>44623</v>
      </c>
    </row>
    <row r="29" spans="2:10" ht="30" hidden="1" customHeight="1" x14ac:dyDescent="0.35">
      <c r="B29" s="68">
        <v>61</v>
      </c>
      <c r="C29" s="69">
        <v>44623</v>
      </c>
      <c r="D29" s="70">
        <v>207930</v>
      </c>
      <c r="E29" s="71" t="s">
        <v>67</v>
      </c>
      <c r="F29" s="72">
        <v>500</v>
      </c>
      <c r="G29" s="73" t="s">
        <v>61</v>
      </c>
      <c r="H29" s="71" t="s">
        <v>49</v>
      </c>
      <c r="I29" s="74" t="s">
        <v>46</v>
      </c>
      <c r="J29" s="75">
        <f>GastosDetallados[[#This Row],[Fecha(s) o periodo(s) en que se ejercen los recursos (día/mes/año)]]</f>
        <v>44623</v>
      </c>
    </row>
    <row r="30" spans="2:10" ht="30" hidden="1" customHeight="1" x14ac:dyDescent="0.35">
      <c r="B30" s="68">
        <v>61</v>
      </c>
      <c r="C30" s="69">
        <v>44623</v>
      </c>
      <c r="D30" s="70">
        <v>208606</v>
      </c>
      <c r="E30" s="71" t="s">
        <v>67</v>
      </c>
      <c r="F30" s="72">
        <v>500</v>
      </c>
      <c r="G30" s="73" t="s">
        <v>61</v>
      </c>
      <c r="H30" s="71" t="s">
        <v>49</v>
      </c>
      <c r="I30" s="74" t="s">
        <v>46</v>
      </c>
      <c r="J30" s="75">
        <f>GastosDetallados[[#This Row],[Fecha(s) o periodo(s) en que se ejercen los recursos (día/mes/año)]]</f>
        <v>44623</v>
      </c>
    </row>
    <row r="31" spans="2:10" ht="30" hidden="1" customHeight="1" x14ac:dyDescent="0.35">
      <c r="B31" s="68">
        <v>61</v>
      </c>
      <c r="C31" s="69">
        <v>44623</v>
      </c>
      <c r="D31" s="70">
        <v>209245</v>
      </c>
      <c r="E31" s="71" t="s">
        <v>67</v>
      </c>
      <c r="F31" s="72">
        <v>500</v>
      </c>
      <c r="G31" s="73" t="s">
        <v>61</v>
      </c>
      <c r="H31" s="71" t="s">
        <v>49</v>
      </c>
      <c r="I31" s="74" t="s">
        <v>46</v>
      </c>
      <c r="J31" s="75">
        <f>GastosDetallados[[#This Row],[Fecha(s) o periodo(s) en que se ejercen los recursos (día/mes/año)]]</f>
        <v>44623</v>
      </c>
    </row>
    <row r="32" spans="2:10" ht="30" customHeight="1" x14ac:dyDescent="0.35">
      <c r="B32" s="68">
        <v>64</v>
      </c>
      <c r="C32" s="69">
        <v>44623</v>
      </c>
      <c r="D32" s="76">
        <v>135045</v>
      </c>
      <c r="E32" s="71" t="s">
        <v>67</v>
      </c>
      <c r="F32" s="72">
        <v>2500</v>
      </c>
      <c r="G32" s="77" t="s">
        <v>62</v>
      </c>
      <c r="H32" s="71" t="s">
        <v>64</v>
      </c>
      <c r="I32" s="71" t="s">
        <v>44</v>
      </c>
      <c r="J32" s="78">
        <f>GastosDetallados[[#This Row],[Fecha(s) o periodo(s) en que se ejercen los recursos (día/mes/año)]]</f>
        <v>44623</v>
      </c>
    </row>
    <row r="33" spans="2:10" ht="30" customHeight="1" x14ac:dyDescent="0.35">
      <c r="B33" s="68">
        <v>64</v>
      </c>
      <c r="C33" s="69">
        <v>44623</v>
      </c>
      <c r="D33" s="76">
        <v>210866</v>
      </c>
      <c r="E33" s="71" t="s">
        <v>67</v>
      </c>
      <c r="F33" s="72">
        <v>1500</v>
      </c>
      <c r="G33" s="77" t="s">
        <v>62</v>
      </c>
      <c r="H33" s="71" t="s">
        <v>64</v>
      </c>
      <c r="I33" s="71" t="s">
        <v>44</v>
      </c>
      <c r="J33" s="78">
        <f>GastosDetallados[[#This Row],[Fecha(s) o periodo(s) en que se ejercen los recursos (día/mes/año)]]</f>
        <v>44623</v>
      </c>
    </row>
    <row r="34" spans="2:10" ht="30" hidden="1" customHeight="1" x14ac:dyDescent="0.35">
      <c r="B34" s="80">
        <v>61</v>
      </c>
      <c r="C34" s="81">
        <v>44623</v>
      </c>
      <c r="D34" s="82">
        <v>41987</v>
      </c>
      <c r="E34" s="83" t="s">
        <v>67</v>
      </c>
      <c r="F34" s="84">
        <v>13776.54</v>
      </c>
      <c r="G34" s="83" t="s">
        <v>61</v>
      </c>
      <c r="H34" s="83" t="s">
        <v>75</v>
      </c>
      <c r="I34" s="83" t="s">
        <v>44</v>
      </c>
      <c r="J34" s="85">
        <f>GastosDetallados[[#This Row],[Fecha(s) o periodo(s) en que se ejercen los recursos (día/mes/año)]]</f>
        <v>44623</v>
      </c>
    </row>
    <row r="35" spans="2:10" ht="30" hidden="1" customHeight="1" x14ac:dyDescent="0.35">
      <c r="B35" s="68">
        <v>99</v>
      </c>
      <c r="C35" s="69">
        <v>44635</v>
      </c>
      <c r="D35" s="76">
        <v>215504</v>
      </c>
      <c r="E35" s="79" t="s">
        <v>67</v>
      </c>
      <c r="F35" s="72">
        <v>662.2</v>
      </c>
      <c r="G35" s="73" t="s">
        <v>40</v>
      </c>
      <c r="H35" s="73" t="s">
        <v>66</v>
      </c>
      <c r="I35" s="74" t="s">
        <v>44</v>
      </c>
      <c r="J35" s="85">
        <f>GastosDetallados[[#This Row],[Fecha(s) o periodo(s) en que se ejercen los recursos (día/mes/año)]]</f>
        <v>44635</v>
      </c>
    </row>
    <row r="36" spans="2:10" ht="30" hidden="1" customHeight="1" x14ac:dyDescent="0.35">
      <c r="B36" s="68">
        <v>99</v>
      </c>
      <c r="C36" s="69">
        <v>44635</v>
      </c>
      <c r="D36" s="76">
        <v>215820</v>
      </c>
      <c r="E36" s="79" t="s">
        <v>67</v>
      </c>
      <c r="F36" s="72">
        <v>359.2</v>
      </c>
      <c r="G36" s="73" t="s">
        <v>40</v>
      </c>
      <c r="H36" s="73" t="s">
        <v>66</v>
      </c>
      <c r="I36" s="74" t="s">
        <v>44</v>
      </c>
      <c r="J36" s="85">
        <f>GastosDetallados[[#This Row],[Fecha(s) o periodo(s) en que se ejercen los recursos (día/mes/año)]]</f>
        <v>44635</v>
      </c>
    </row>
    <row r="37" spans="2:10" ht="30" hidden="1" customHeight="1" x14ac:dyDescent="0.35">
      <c r="B37" s="68">
        <v>99</v>
      </c>
      <c r="C37" s="69">
        <v>44636</v>
      </c>
      <c r="D37" s="76">
        <v>81521</v>
      </c>
      <c r="E37" s="79" t="s">
        <v>67</v>
      </c>
      <c r="F37" s="72">
        <v>153.30000000000001</v>
      </c>
      <c r="G37" s="73" t="s">
        <v>40</v>
      </c>
      <c r="H37" s="73" t="s">
        <v>66</v>
      </c>
      <c r="I37" s="74" t="s">
        <v>44</v>
      </c>
      <c r="J37" s="75">
        <f>GastosDetallados[[#This Row],[Fecha(s) o periodo(s) en que se ejercen los recursos (día/mes/año)]]</f>
        <v>44636</v>
      </c>
    </row>
    <row r="38" spans="2:10" ht="30" hidden="1" customHeight="1" x14ac:dyDescent="0.35">
      <c r="B38" s="80">
        <v>61</v>
      </c>
      <c r="C38" s="81">
        <v>44637</v>
      </c>
      <c r="D38" s="82">
        <v>153577</v>
      </c>
      <c r="E38" s="83" t="s">
        <v>67</v>
      </c>
      <c r="F38" s="84">
        <v>2096</v>
      </c>
      <c r="G38" s="83" t="s">
        <v>61</v>
      </c>
      <c r="H38" s="83" t="s">
        <v>68</v>
      </c>
      <c r="I38" s="83" t="s">
        <v>44</v>
      </c>
      <c r="J38" s="85">
        <f>GastosDetallados[[#This Row],[Fecha(s) o periodo(s) en que se ejercen los recursos (día/mes/año)]]</f>
        <v>44637</v>
      </c>
    </row>
    <row r="39" spans="2:10" ht="30" hidden="1" customHeight="1" x14ac:dyDescent="0.35">
      <c r="B39" s="68">
        <v>99</v>
      </c>
      <c r="C39" s="69">
        <v>44643</v>
      </c>
      <c r="D39" s="76">
        <v>192906</v>
      </c>
      <c r="E39" s="79" t="s">
        <v>67</v>
      </c>
      <c r="F39" s="72">
        <v>2804.6</v>
      </c>
      <c r="G39" s="73" t="s">
        <v>40</v>
      </c>
      <c r="H39" s="73" t="s">
        <v>66</v>
      </c>
      <c r="I39" s="74" t="s">
        <v>44</v>
      </c>
      <c r="J39" s="85">
        <f>GastosDetallados[[#This Row],[Fecha(s) o periodo(s) en que se ejercen los recursos (día/mes/año)]]</f>
        <v>44643</v>
      </c>
    </row>
    <row r="40" spans="2:10" ht="30" hidden="1" customHeight="1" x14ac:dyDescent="0.35">
      <c r="B40" s="68">
        <v>99</v>
      </c>
      <c r="C40" s="69">
        <v>44643</v>
      </c>
      <c r="D40" s="76">
        <v>193054</v>
      </c>
      <c r="E40" s="79" t="s">
        <v>67</v>
      </c>
      <c r="F40" s="72">
        <v>448.5</v>
      </c>
      <c r="G40" s="73" t="s">
        <v>40</v>
      </c>
      <c r="H40" s="73" t="s">
        <v>66</v>
      </c>
      <c r="I40" s="74" t="s">
        <v>44</v>
      </c>
      <c r="J40" s="85">
        <f>GastosDetallados[[#This Row],[Fecha(s) o periodo(s) en que se ejercen los recursos (día/mes/año)]]</f>
        <v>44643</v>
      </c>
    </row>
    <row r="41" spans="2:10" ht="30" hidden="1" customHeight="1" x14ac:dyDescent="0.35">
      <c r="B41" s="68">
        <v>99</v>
      </c>
      <c r="C41" s="69">
        <v>44643</v>
      </c>
      <c r="D41" s="76">
        <v>193230</v>
      </c>
      <c r="E41" s="79" t="s">
        <v>67</v>
      </c>
      <c r="F41" s="72">
        <v>1467.15</v>
      </c>
      <c r="G41" s="73" t="s">
        <v>40</v>
      </c>
      <c r="H41" s="73" t="s">
        <v>66</v>
      </c>
      <c r="I41" s="74" t="s">
        <v>44</v>
      </c>
      <c r="J41" s="85">
        <f>GastosDetallados[[#This Row],[Fecha(s) o periodo(s) en que se ejercen los recursos (día/mes/año)]]</f>
        <v>44643</v>
      </c>
    </row>
    <row r="42" spans="2:10" ht="30" hidden="1" customHeight="1" x14ac:dyDescent="0.35">
      <c r="B42" s="68">
        <v>99</v>
      </c>
      <c r="C42" s="69">
        <v>44643</v>
      </c>
      <c r="D42" s="76">
        <v>193844</v>
      </c>
      <c r="E42" s="79" t="s">
        <v>67</v>
      </c>
      <c r="F42" s="72">
        <v>214.5</v>
      </c>
      <c r="G42" s="73" t="s">
        <v>40</v>
      </c>
      <c r="H42" s="73" t="s">
        <v>66</v>
      </c>
      <c r="I42" s="74" t="s">
        <v>44</v>
      </c>
      <c r="J42" s="75">
        <f>GastosDetallados[[#This Row],[Fecha(s) o periodo(s) en que se ejercen los recursos (día/mes/año)]]</f>
        <v>44643</v>
      </c>
    </row>
    <row r="43" spans="2:10" ht="30" hidden="1" customHeight="1" x14ac:dyDescent="0.35">
      <c r="B43" s="80">
        <v>61</v>
      </c>
      <c r="C43" s="81">
        <v>45015</v>
      </c>
      <c r="D43" s="82">
        <v>153577</v>
      </c>
      <c r="E43" s="83" t="s">
        <v>67</v>
      </c>
      <c r="F43" s="84">
        <v>545.44000000000005</v>
      </c>
      <c r="G43" s="83" t="s">
        <v>61</v>
      </c>
      <c r="H43" s="83" t="s">
        <v>68</v>
      </c>
      <c r="I43" s="83" t="s">
        <v>44</v>
      </c>
      <c r="J43" s="85">
        <f>GastosDetallados[[#This Row],[Fecha(s) o periodo(s) en que se ejercen los recursos (día/mes/año)]]</f>
        <v>45015</v>
      </c>
    </row>
    <row r="44" spans="2:10" ht="30" hidden="1" customHeight="1" x14ac:dyDescent="0.35">
      <c r="B44" s="80">
        <v>99</v>
      </c>
      <c r="C44" s="81">
        <v>45015</v>
      </c>
      <c r="D44" s="82">
        <v>58385</v>
      </c>
      <c r="E44" s="83" t="s">
        <v>67</v>
      </c>
      <c r="F44" s="84">
        <v>7329.19</v>
      </c>
      <c r="G44" s="73" t="s">
        <v>40</v>
      </c>
      <c r="H44" s="73" t="s">
        <v>66</v>
      </c>
      <c r="I44" s="74" t="s">
        <v>44</v>
      </c>
      <c r="J44" s="85">
        <f>GastosDetallados[[#This Row],[Fecha(s) o periodo(s) en que se ejercen los recursos (día/mes/año)]]</f>
        <v>45015</v>
      </c>
    </row>
    <row r="45" spans="2:10" ht="30" hidden="1" customHeight="1" x14ac:dyDescent="0.35">
      <c r="B45" s="68">
        <v>99</v>
      </c>
      <c r="C45" s="69">
        <v>44650</v>
      </c>
      <c r="D45" s="76">
        <v>173047</v>
      </c>
      <c r="E45" s="79" t="s">
        <v>67</v>
      </c>
      <c r="F45" s="72">
        <v>1571.25</v>
      </c>
      <c r="G45" s="73" t="s">
        <v>40</v>
      </c>
      <c r="H45" s="73" t="s">
        <v>66</v>
      </c>
      <c r="I45" s="74" t="s">
        <v>44</v>
      </c>
      <c r="J45" s="75">
        <f>GastosDetallados[[#This Row],[Fecha(s) o periodo(s) en que se ejercen los recursos (día/mes/año)]]</f>
        <v>44650</v>
      </c>
    </row>
    <row r="46" spans="2:10" ht="30" hidden="1" customHeight="1" x14ac:dyDescent="0.35">
      <c r="B46" s="68">
        <v>61</v>
      </c>
      <c r="C46" s="87">
        <v>44657</v>
      </c>
      <c r="D46" s="76">
        <v>9930</v>
      </c>
      <c r="E46" s="71" t="s">
        <v>67</v>
      </c>
      <c r="F46" s="88">
        <v>500</v>
      </c>
      <c r="G46" s="73" t="s">
        <v>61</v>
      </c>
      <c r="H46" s="71" t="s">
        <v>49</v>
      </c>
      <c r="I46" s="71" t="s">
        <v>44</v>
      </c>
      <c r="J46" s="78">
        <f>GastosDetallados[[#This Row],[Fecha(s) o periodo(s) en que se ejercen los recursos (día/mes/año)]]</f>
        <v>44657</v>
      </c>
    </row>
    <row r="47" spans="2:10" ht="30" hidden="1" customHeight="1" x14ac:dyDescent="0.35">
      <c r="B47" s="68">
        <v>61</v>
      </c>
      <c r="C47" s="87">
        <v>44657</v>
      </c>
      <c r="D47" s="76">
        <v>10373</v>
      </c>
      <c r="E47" s="71" t="s">
        <v>67</v>
      </c>
      <c r="F47" s="88">
        <v>500</v>
      </c>
      <c r="G47" s="73" t="s">
        <v>61</v>
      </c>
      <c r="H47" s="71" t="s">
        <v>49</v>
      </c>
      <c r="I47" s="71" t="s">
        <v>44</v>
      </c>
      <c r="J47" s="78">
        <f>GastosDetallados[[#This Row],[Fecha(s) o periodo(s) en que se ejercen los recursos (día/mes/año)]]</f>
        <v>44657</v>
      </c>
    </row>
    <row r="48" spans="2:10" ht="30" hidden="1" customHeight="1" x14ac:dyDescent="0.35">
      <c r="B48" s="68">
        <v>61</v>
      </c>
      <c r="C48" s="87">
        <v>44657</v>
      </c>
      <c r="D48" s="76">
        <v>10847</v>
      </c>
      <c r="E48" s="71" t="s">
        <v>67</v>
      </c>
      <c r="F48" s="88">
        <v>500</v>
      </c>
      <c r="G48" s="73" t="s">
        <v>61</v>
      </c>
      <c r="H48" s="71" t="s">
        <v>49</v>
      </c>
      <c r="I48" s="71" t="s">
        <v>44</v>
      </c>
      <c r="J48" s="78">
        <f>GastosDetallados[[#This Row],[Fecha(s) o periodo(s) en que se ejercen los recursos (día/mes/año)]]</f>
        <v>44657</v>
      </c>
    </row>
    <row r="49" spans="2:10" ht="30" hidden="1" customHeight="1" x14ac:dyDescent="0.35">
      <c r="B49" s="68">
        <v>61</v>
      </c>
      <c r="C49" s="87">
        <v>44657</v>
      </c>
      <c r="D49" s="76">
        <v>11297</v>
      </c>
      <c r="E49" s="71" t="s">
        <v>67</v>
      </c>
      <c r="F49" s="88">
        <v>500</v>
      </c>
      <c r="G49" s="73" t="s">
        <v>61</v>
      </c>
      <c r="H49" s="71" t="s">
        <v>49</v>
      </c>
      <c r="I49" s="71" t="s">
        <v>106</v>
      </c>
      <c r="J49" s="89">
        <f>GastosDetallados[[#This Row],[Fecha(s) o periodo(s) en que se ejercen los recursos (día/mes/año)]]</f>
        <v>44657</v>
      </c>
    </row>
    <row r="50" spans="2:10" ht="30" customHeight="1" x14ac:dyDescent="0.35">
      <c r="B50" s="68">
        <v>64</v>
      </c>
      <c r="C50" s="87">
        <v>44657</v>
      </c>
      <c r="D50" s="76">
        <v>184302</v>
      </c>
      <c r="E50" s="71" t="s">
        <v>67</v>
      </c>
      <c r="F50" s="88">
        <v>2500</v>
      </c>
      <c r="G50" s="77" t="s">
        <v>62</v>
      </c>
      <c r="H50" s="71" t="s">
        <v>64</v>
      </c>
      <c r="I50" s="71" t="s">
        <v>44</v>
      </c>
      <c r="J50" s="89">
        <f>GastosDetallados[[#This Row],[Fecha(s) o periodo(s) en que se ejercen los recursos (día/mes/año)]]</f>
        <v>44657</v>
      </c>
    </row>
    <row r="51" spans="2:10" ht="30" customHeight="1" x14ac:dyDescent="0.35">
      <c r="B51" s="68">
        <v>64</v>
      </c>
      <c r="C51" s="87">
        <v>44657</v>
      </c>
      <c r="D51" s="76">
        <v>12054</v>
      </c>
      <c r="E51" s="71" t="s">
        <v>67</v>
      </c>
      <c r="F51" s="88">
        <v>1500</v>
      </c>
      <c r="G51" s="77" t="s">
        <v>62</v>
      </c>
      <c r="H51" s="71" t="s">
        <v>64</v>
      </c>
      <c r="I51" s="71" t="s">
        <v>44</v>
      </c>
      <c r="J51" s="78">
        <f>GastosDetallados[[#This Row],[Fecha(s) o periodo(s) en que se ejercen los recursos (día/mes/año)]]</f>
        <v>44657</v>
      </c>
    </row>
    <row r="52" spans="2:10" ht="30" hidden="1" customHeight="1" x14ac:dyDescent="0.35">
      <c r="B52" s="68">
        <v>99</v>
      </c>
      <c r="C52" s="87">
        <v>44652</v>
      </c>
      <c r="D52" s="76">
        <v>366305</v>
      </c>
      <c r="E52" s="71" t="s">
        <v>67</v>
      </c>
      <c r="F52" s="88">
        <v>817</v>
      </c>
      <c r="G52" s="71" t="s">
        <v>40</v>
      </c>
      <c r="H52" s="71" t="s">
        <v>66</v>
      </c>
      <c r="I52" s="71" t="s">
        <v>44</v>
      </c>
      <c r="J52" s="78">
        <f>GastosDetallados[[#This Row],[Fecha(s) o periodo(s) en que se ejercen los recursos (día/mes/año)]]</f>
        <v>44652</v>
      </c>
    </row>
    <row r="53" spans="2:10" ht="30" hidden="1" customHeight="1" x14ac:dyDescent="0.35">
      <c r="B53" s="68">
        <v>99</v>
      </c>
      <c r="C53" s="87">
        <v>44652</v>
      </c>
      <c r="D53" s="76">
        <v>368529</v>
      </c>
      <c r="E53" s="71" t="s">
        <v>67</v>
      </c>
      <c r="F53" s="88">
        <v>200</v>
      </c>
      <c r="G53" s="71" t="s">
        <v>40</v>
      </c>
      <c r="H53" s="71" t="s">
        <v>66</v>
      </c>
      <c r="I53" s="71" t="s">
        <v>44</v>
      </c>
      <c r="J53" s="78">
        <f>GastosDetallados[[#This Row],[Fecha(s) o periodo(s) en que se ejercen los recursos (día/mes/año)]]</f>
        <v>44652</v>
      </c>
    </row>
    <row r="54" spans="2:10" ht="30" hidden="1" customHeight="1" x14ac:dyDescent="0.35">
      <c r="B54" s="68">
        <v>99</v>
      </c>
      <c r="C54" s="87">
        <v>44627</v>
      </c>
      <c r="D54" s="76">
        <v>41987</v>
      </c>
      <c r="E54" s="71" t="s">
        <v>67</v>
      </c>
      <c r="F54" s="88">
        <v>1249</v>
      </c>
      <c r="G54" s="71" t="s">
        <v>40</v>
      </c>
      <c r="H54" s="71" t="s">
        <v>66</v>
      </c>
      <c r="I54" s="71" t="s">
        <v>44</v>
      </c>
      <c r="J54" s="89">
        <f>GastosDetallados[[#This Row],[Fecha(s) o periodo(s) en que se ejercen los recursos (día/mes/año)]]</f>
        <v>44627</v>
      </c>
    </row>
    <row r="55" spans="2:10" ht="30" hidden="1" customHeight="1" x14ac:dyDescent="0.35">
      <c r="B55" s="68">
        <v>99</v>
      </c>
      <c r="C55" s="87">
        <v>44670</v>
      </c>
      <c r="D55" s="76">
        <v>113339</v>
      </c>
      <c r="E55" s="71" t="s">
        <v>67</v>
      </c>
      <c r="F55" s="88">
        <v>869.9</v>
      </c>
      <c r="G55" s="71" t="s">
        <v>40</v>
      </c>
      <c r="H55" s="71" t="s">
        <v>66</v>
      </c>
      <c r="I55" s="71" t="s">
        <v>44</v>
      </c>
      <c r="J55" s="89">
        <f>GastosDetallados[[#This Row],[Fecha(s) o periodo(s) en que se ejercen los recursos (día/mes/año)]]</f>
        <v>44670</v>
      </c>
    </row>
    <row r="56" spans="2:10" ht="30" hidden="1" customHeight="1" x14ac:dyDescent="0.35">
      <c r="B56" s="68">
        <v>99</v>
      </c>
      <c r="C56" s="87">
        <v>44672</v>
      </c>
      <c r="D56" s="76">
        <v>112555</v>
      </c>
      <c r="E56" s="71" t="s">
        <v>67</v>
      </c>
      <c r="F56" s="88">
        <v>3043.3</v>
      </c>
      <c r="G56" s="71" t="s">
        <v>40</v>
      </c>
      <c r="H56" s="71" t="s">
        <v>66</v>
      </c>
      <c r="I56" s="71" t="s">
        <v>44</v>
      </c>
      <c r="J56" s="89">
        <f>GastosDetallados[[#This Row],[Fecha(s) o periodo(s) en que se ejercen los recursos (día/mes/año)]]</f>
        <v>44672</v>
      </c>
    </row>
    <row r="57" spans="2:10" ht="30" customHeight="1" x14ac:dyDescent="0.35">
      <c r="B57" s="68">
        <v>64</v>
      </c>
      <c r="C57" s="87">
        <v>44676</v>
      </c>
      <c r="D57" s="76">
        <v>47361</v>
      </c>
      <c r="E57" s="71" t="s">
        <v>67</v>
      </c>
      <c r="F57" s="88">
        <v>118.3</v>
      </c>
      <c r="G57" s="77" t="s">
        <v>62</v>
      </c>
      <c r="H57" s="71" t="s">
        <v>73</v>
      </c>
      <c r="I57" s="71" t="s">
        <v>44</v>
      </c>
      <c r="J57" s="89">
        <f>GastosDetallados[[#This Row],[Fecha(s) o periodo(s) en que se ejercen los recursos (día/mes/año)]]</f>
        <v>44676</v>
      </c>
    </row>
    <row r="58" spans="2:10" ht="30" hidden="1" customHeight="1" x14ac:dyDescent="0.35">
      <c r="B58" s="68">
        <v>99</v>
      </c>
      <c r="C58" s="87">
        <v>44680</v>
      </c>
      <c r="D58" s="76">
        <v>145706</v>
      </c>
      <c r="E58" s="71" t="s">
        <v>67</v>
      </c>
      <c r="F58" s="88">
        <v>2431.6999999999998</v>
      </c>
      <c r="G58" s="71" t="s">
        <v>40</v>
      </c>
      <c r="H58" s="71" t="s">
        <v>66</v>
      </c>
      <c r="I58" s="71" t="s">
        <v>44</v>
      </c>
      <c r="J58" s="89">
        <f>GastosDetallados[[#This Row],[Fecha(s) o periodo(s) en que se ejercen los recursos (día/mes/año)]]</f>
        <v>44680</v>
      </c>
    </row>
    <row r="59" spans="2:10" ht="30" hidden="1" customHeight="1" x14ac:dyDescent="0.35">
      <c r="B59" s="68">
        <v>99</v>
      </c>
      <c r="C59" s="87">
        <v>45048</v>
      </c>
      <c r="D59" s="76">
        <v>211158</v>
      </c>
      <c r="E59" s="71" t="s">
        <v>67</v>
      </c>
      <c r="F59" s="88">
        <v>736</v>
      </c>
      <c r="G59" s="71" t="s">
        <v>40</v>
      </c>
      <c r="H59" s="71" t="s">
        <v>66</v>
      </c>
      <c r="I59" s="71" t="s">
        <v>44</v>
      </c>
      <c r="J59" s="78">
        <f>GastosDetallados[[#This Row],[Fecha(s) o periodo(s) en que se ejercen los recursos (día/mes/año)]]</f>
        <v>45048</v>
      </c>
    </row>
    <row r="60" spans="2:10" ht="30" hidden="1" customHeight="1" x14ac:dyDescent="0.35">
      <c r="B60" s="68">
        <v>61</v>
      </c>
      <c r="C60" s="87">
        <v>44685</v>
      </c>
      <c r="D60" s="76">
        <v>42446</v>
      </c>
      <c r="E60" s="71" t="s">
        <v>67</v>
      </c>
      <c r="F60" s="88">
        <v>500</v>
      </c>
      <c r="G60" s="73" t="s">
        <v>61</v>
      </c>
      <c r="H60" s="71" t="s">
        <v>49</v>
      </c>
      <c r="I60" s="71" t="s">
        <v>44</v>
      </c>
      <c r="J60" s="78">
        <f>GastosDetallados[[#This Row],[Fecha(s) o periodo(s) en que se ejercen los recursos (día/mes/año)]]</f>
        <v>44685</v>
      </c>
    </row>
    <row r="61" spans="2:10" ht="30" hidden="1" customHeight="1" x14ac:dyDescent="0.35">
      <c r="B61" s="68">
        <v>61</v>
      </c>
      <c r="C61" s="87">
        <v>44685</v>
      </c>
      <c r="D61" s="76">
        <v>42845</v>
      </c>
      <c r="E61" s="71" t="s">
        <v>67</v>
      </c>
      <c r="F61" s="88">
        <v>500</v>
      </c>
      <c r="G61" s="73" t="s">
        <v>61</v>
      </c>
      <c r="H61" s="71" t="s">
        <v>49</v>
      </c>
      <c r="I61" s="71" t="s">
        <v>44</v>
      </c>
      <c r="J61" s="78">
        <f>GastosDetallados[[#This Row],[Fecha(s) o periodo(s) en que se ejercen los recursos (día/mes/año)]]</f>
        <v>44685</v>
      </c>
    </row>
    <row r="62" spans="2:10" ht="30" hidden="1" customHeight="1" x14ac:dyDescent="0.35">
      <c r="B62" s="68">
        <v>61</v>
      </c>
      <c r="C62" s="87">
        <v>44685</v>
      </c>
      <c r="D62" s="76">
        <v>43698</v>
      </c>
      <c r="E62" s="71" t="s">
        <v>67</v>
      </c>
      <c r="F62" s="88">
        <v>500</v>
      </c>
      <c r="G62" s="73" t="s">
        <v>61</v>
      </c>
      <c r="H62" s="71" t="s">
        <v>49</v>
      </c>
      <c r="I62" s="71" t="s">
        <v>44</v>
      </c>
      <c r="J62" s="78">
        <f>GastosDetallados[[#This Row],[Fecha(s) o periodo(s) en que se ejercen los recursos (día/mes/año)]]</f>
        <v>44685</v>
      </c>
    </row>
    <row r="63" spans="2:10" ht="30" hidden="1" customHeight="1" x14ac:dyDescent="0.35">
      <c r="B63" s="68">
        <v>61</v>
      </c>
      <c r="C63" s="87">
        <v>44685</v>
      </c>
      <c r="D63" s="76">
        <v>43949</v>
      </c>
      <c r="E63" s="71" t="s">
        <v>67</v>
      </c>
      <c r="F63" s="88">
        <v>500</v>
      </c>
      <c r="G63" s="73" t="s">
        <v>61</v>
      </c>
      <c r="H63" s="71" t="s">
        <v>49</v>
      </c>
      <c r="I63" s="71" t="s">
        <v>44</v>
      </c>
      <c r="J63" s="89">
        <f>GastosDetallados[[#This Row],[Fecha(s) o periodo(s) en que se ejercen los recursos (día/mes/año)]]</f>
        <v>44685</v>
      </c>
    </row>
    <row r="64" spans="2:10" ht="30" customHeight="1" x14ac:dyDescent="0.35">
      <c r="B64" s="68">
        <v>64</v>
      </c>
      <c r="C64" s="87">
        <v>44685</v>
      </c>
      <c r="D64" s="76">
        <v>205154</v>
      </c>
      <c r="E64" s="71" t="s">
        <v>67</v>
      </c>
      <c r="F64" s="88">
        <v>2500</v>
      </c>
      <c r="G64" s="77" t="s">
        <v>62</v>
      </c>
      <c r="H64" s="71" t="s">
        <v>64</v>
      </c>
      <c r="I64" s="71" t="s">
        <v>44</v>
      </c>
      <c r="J64" s="78">
        <f>GastosDetallados[[#This Row],[Fecha(s) o periodo(s) en que se ejercen los recursos (día/mes/año)]]</f>
        <v>44685</v>
      </c>
    </row>
    <row r="65" spans="2:10" ht="30" customHeight="1" x14ac:dyDescent="0.35">
      <c r="B65" s="68">
        <v>64</v>
      </c>
      <c r="C65" s="87">
        <v>44685</v>
      </c>
      <c r="D65" s="76">
        <v>44710</v>
      </c>
      <c r="E65" s="71" t="s">
        <v>67</v>
      </c>
      <c r="F65" s="88">
        <v>1500</v>
      </c>
      <c r="G65" s="77" t="s">
        <v>62</v>
      </c>
      <c r="H65" s="71" t="s">
        <v>64</v>
      </c>
      <c r="I65" s="71" t="s">
        <v>44</v>
      </c>
      <c r="J65" s="89">
        <f>GastosDetallados[[#This Row],[Fecha(s) o periodo(s) en que se ejercen los recursos (día/mes/año)]]</f>
        <v>44685</v>
      </c>
    </row>
    <row r="66" spans="2:10" ht="30" hidden="1" customHeight="1" x14ac:dyDescent="0.35">
      <c r="B66" s="68">
        <v>99</v>
      </c>
      <c r="C66" s="87">
        <v>44691</v>
      </c>
      <c r="D66" s="76">
        <v>190747</v>
      </c>
      <c r="E66" s="71" t="s">
        <v>67</v>
      </c>
      <c r="F66" s="88">
        <v>6013.9</v>
      </c>
      <c r="G66" s="71" t="s">
        <v>40</v>
      </c>
      <c r="H66" s="71" t="s">
        <v>66</v>
      </c>
      <c r="I66" s="71" t="s">
        <v>44</v>
      </c>
      <c r="J66" s="89">
        <f>GastosDetallados[[#This Row],[Fecha(s) o periodo(s) en que se ejercen los recursos (día/mes/año)]]</f>
        <v>44691</v>
      </c>
    </row>
    <row r="67" spans="2:10" ht="30" hidden="1" customHeight="1" x14ac:dyDescent="0.35">
      <c r="B67" s="68">
        <v>99</v>
      </c>
      <c r="C67" s="87">
        <v>44691</v>
      </c>
      <c r="D67" s="76">
        <v>190929</v>
      </c>
      <c r="E67" s="71" t="s">
        <v>67</v>
      </c>
      <c r="F67" s="88">
        <v>3078.4</v>
      </c>
      <c r="G67" s="71" t="s">
        <v>40</v>
      </c>
      <c r="H67" s="71" t="s">
        <v>66</v>
      </c>
      <c r="I67" s="71" t="s">
        <v>44</v>
      </c>
      <c r="J67" s="78">
        <f>GastosDetallados[[#This Row],[Fecha(s) o periodo(s) en que se ejercen los recursos (día/mes/año)]]</f>
        <v>44691</v>
      </c>
    </row>
    <row r="68" spans="2:10" ht="30" hidden="1" customHeight="1" x14ac:dyDescent="0.35">
      <c r="B68" s="68">
        <v>99</v>
      </c>
      <c r="C68" s="87">
        <v>44701</v>
      </c>
      <c r="D68" s="76">
        <v>110830</v>
      </c>
      <c r="E68" s="71" t="s">
        <v>67</v>
      </c>
      <c r="F68" s="88">
        <v>603.4</v>
      </c>
      <c r="G68" s="71" t="s">
        <v>40</v>
      </c>
      <c r="H68" s="71" t="s">
        <v>66</v>
      </c>
      <c r="I68" s="71" t="s">
        <v>44</v>
      </c>
      <c r="J68" s="78">
        <f>GastosDetallados[[#This Row],[Fecha(s) o periodo(s) en que se ejercen los recursos (día/mes/año)]]</f>
        <v>44701</v>
      </c>
    </row>
    <row r="69" spans="2:10" ht="30" hidden="1" customHeight="1" x14ac:dyDescent="0.35">
      <c r="B69" s="68">
        <v>99</v>
      </c>
      <c r="C69" s="87">
        <v>44701</v>
      </c>
      <c r="D69" s="76">
        <v>111116</v>
      </c>
      <c r="E69" s="71" t="s">
        <v>67</v>
      </c>
      <c r="F69" s="88">
        <v>404.4</v>
      </c>
      <c r="G69" s="71" t="s">
        <v>40</v>
      </c>
      <c r="H69" s="71" t="s">
        <v>66</v>
      </c>
      <c r="I69" s="71" t="s">
        <v>44</v>
      </c>
      <c r="J69" s="78">
        <f>GastosDetallados[[#This Row],[Fecha(s) o periodo(s) en que se ejercen los recursos (día/mes/año)]]</f>
        <v>44701</v>
      </c>
    </row>
    <row r="70" spans="2:10" ht="30" hidden="1" customHeight="1" x14ac:dyDescent="0.35">
      <c r="B70" s="68">
        <v>99</v>
      </c>
      <c r="C70" s="87">
        <v>44701</v>
      </c>
      <c r="D70" s="76">
        <v>111241</v>
      </c>
      <c r="E70" s="71" t="s">
        <v>67</v>
      </c>
      <c r="F70" s="88">
        <v>2803.95</v>
      </c>
      <c r="G70" s="71" t="s">
        <v>40</v>
      </c>
      <c r="H70" s="71" t="s">
        <v>66</v>
      </c>
      <c r="I70" s="71" t="s">
        <v>44</v>
      </c>
      <c r="J70" s="89">
        <f>GastosDetallados[[#This Row],[Fecha(s) o periodo(s) en que se ejercen los recursos (día/mes/año)]]</f>
        <v>44701</v>
      </c>
    </row>
    <row r="71" spans="2:10" ht="30" hidden="1" customHeight="1" x14ac:dyDescent="0.35">
      <c r="B71" s="68">
        <v>61</v>
      </c>
      <c r="C71" s="87">
        <v>44701</v>
      </c>
      <c r="D71" s="76">
        <v>20850</v>
      </c>
      <c r="E71" s="71" t="s">
        <v>67</v>
      </c>
      <c r="F71" s="88">
        <v>2481</v>
      </c>
      <c r="G71" s="73" t="s">
        <v>61</v>
      </c>
      <c r="H71" s="71" t="s">
        <v>74</v>
      </c>
      <c r="I71" s="71" t="s">
        <v>44</v>
      </c>
      <c r="J71" s="89">
        <f>GastosDetallados[[#This Row],[Fecha(s) o periodo(s) en que se ejercen los recursos (día/mes/año)]]</f>
        <v>44701</v>
      </c>
    </row>
    <row r="72" spans="2:10" ht="30" hidden="1" customHeight="1" x14ac:dyDescent="0.35">
      <c r="B72" s="68">
        <v>99</v>
      </c>
      <c r="C72" s="87">
        <v>44711</v>
      </c>
      <c r="D72" s="76">
        <v>134616</v>
      </c>
      <c r="E72" s="71" t="s">
        <v>67</v>
      </c>
      <c r="F72" s="88">
        <v>1335.5</v>
      </c>
      <c r="G72" s="71" t="s">
        <v>40</v>
      </c>
      <c r="H72" s="71" t="s">
        <v>66</v>
      </c>
      <c r="I72" s="71" t="s">
        <v>44</v>
      </c>
      <c r="J72" s="89">
        <f>GastosDetallados[[#This Row],[Fecha(s) o periodo(s) en que se ejercen los recursos (día/mes/año)]]</f>
        <v>44711</v>
      </c>
    </row>
    <row r="73" spans="2:10" ht="30" customHeight="1" x14ac:dyDescent="0.35">
      <c r="B73" s="68">
        <v>64</v>
      </c>
      <c r="C73" s="87">
        <v>44711</v>
      </c>
      <c r="D73" s="76">
        <v>44321</v>
      </c>
      <c r="E73" s="71" t="s">
        <v>67</v>
      </c>
      <c r="F73" s="88">
        <v>4136</v>
      </c>
      <c r="G73" s="77" t="s">
        <v>62</v>
      </c>
      <c r="H73" s="71" t="s">
        <v>76</v>
      </c>
      <c r="I73" s="71" t="s">
        <v>44</v>
      </c>
      <c r="J73" s="89">
        <f>GastosDetallados[[#This Row],[Fecha(s) o periodo(s) en que se ejercen los recursos (día/mes/año)]]</f>
        <v>44711</v>
      </c>
    </row>
    <row r="74" spans="2:10" ht="30" hidden="1" customHeight="1" x14ac:dyDescent="0.35">
      <c r="B74" s="68">
        <v>99</v>
      </c>
      <c r="C74" s="87">
        <v>44711</v>
      </c>
      <c r="D74" s="76">
        <v>42170</v>
      </c>
      <c r="E74" s="71" t="s">
        <v>67</v>
      </c>
      <c r="F74" s="88">
        <v>5200</v>
      </c>
      <c r="G74" s="71" t="s">
        <v>40</v>
      </c>
      <c r="H74" s="71" t="s">
        <v>66</v>
      </c>
      <c r="I74" s="71" t="s">
        <v>44</v>
      </c>
      <c r="J74" s="89">
        <f>GastosDetallados[[#This Row],[Fecha(s) o periodo(s) en que se ejercen los recursos (día/mes/año)]]</f>
        <v>44711</v>
      </c>
    </row>
    <row r="75" spans="2:10" ht="30" hidden="1" customHeight="1" x14ac:dyDescent="0.35">
      <c r="B75" s="68">
        <v>99</v>
      </c>
      <c r="C75" s="87">
        <v>44714</v>
      </c>
      <c r="D75" s="76">
        <v>144157</v>
      </c>
      <c r="E75" s="71" t="s">
        <v>67</v>
      </c>
      <c r="F75" s="88">
        <v>535.4</v>
      </c>
      <c r="G75" s="71" t="s">
        <v>40</v>
      </c>
      <c r="H75" s="71" t="s">
        <v>66</v>
      </c>
      <c r="I75" s="71" t="s">
        <v>44</v>
      </c>
      <c r="J75" s="89">
        <f>GastosDetallados[[#This Row],[Fecha(s) o periodo(s) en que se ejercen los recursos (día/mes/año)]]</f>
        <v>44714</v>
      </c>
    </row>
    <row r="76" spans="2:10" ht="30" hidden="1" customHeight="1" x14ac:dyDescent="0.35">
      <c r="B76" s="68">
        <v>61</v>
      </c>
      <c r="C76" s="87">
        <v>44718</v>
      </c>
      <c r="D76" s="90">
        <v>659205</v>
      </c>
      <c r="E76" s="73" t="s">
        <v>67</v>
      </c>
      <c r="F76" s="88">
        <v>500</v>
      </c>
      <c r="G76" s="73" t="s">
        <v>61</v>
      </c>
      <c r="H76" s="73" t="s">
        <v>49</v>
      </c>
      <c r="I76" s="73" t="s">
        <v>44</v>
      </c>
      <c r="J76" s="89">
        <f>GastosDetallados[[#This Row],[Fecha(s) o periodo(s) en que se ejercen los recursos (día/mes/año)]]</f>
        <v>44718</v>
      </c>
    </row>
    <row r="77" spans="2:10" ht="30" hidden="1" customHeight="1" x14ac:dyDescent="0.35">
      <c r="B77" s="68">
        <v>61</v>
      </c>
      <c r="C77" s="87">
        <v>44718</v>
      </c>
      <c r="D77" s="90">
        <v>659814</v>
      </c>
      <c r="E77" s="73" t="s">
        <v>67</v>
      </c>
      <c r="F77" s="88">
        <v>500</v>
      </c>
      <c r="G77" s="73" t="s">
        <v>61</v>
      </c>
      <c r="H77" s="73" t="s">
        <v>49</v>
      </c>
      <c r="I77" s="73" t="s">
        <v>44</v>
      </c>
      <c r="J77" s="78">
        <f>GastosDetallados[[#This Row],[Fecha(s) o periodo(s) en que se ejercen los recursos (día/mes/año)]]</f>
        <v>44718</v>
      </c>
    </row>
    <row r="78" spans="2:10" ht="30" hidden="1" customHeight="1" x14ac:dyDescent="0.35">
      <c r="B78" s="68">
        <v>61</v>
      </c>
      <c r="C78" s="87">
        <v>44718</v>
      </c>
      <c r="D78" s="90">
        <v>660426</v>
      </c>
      <c r="E78" s="73" t="s">
        <v>67</v>
      </c>
      <c r="F78" s="88">
        <v>500</v>
      </c>
      <c r="G78" s="73" t="s">
        <v>61</v>
      </c>
      <c r="H78" s="73" t="s">
        <v>49</v>
      </c>
      <c r="I78" s="73" t="s">
        <v>44</v>
      </c>
      <c r="J78" s="78">
        <f>GastosDetallados[[#This Row],[Fecha(s) o periodo(s) en que se ejercen los recursos (día/mes/año)]]</f>
        <v>44718</v>
      </c>
    </row>
    <row r="79" spans="2:10" ht="30" hidden="1" customHeight="1" x14ac:dyDescent="0.35">
      <c r="B79" s="68">
        <v>61</v>
      </c>
      <c r="C79" s="87">
        <v>44718</v>
      </c>
      <c r="D79" s="90">
        <v>660875</v>
      </c>
      <c r="E79" s="73" t="s">
        <v>67</v>
      </c>
      <c r="F79" s="88">
        <v>500</v>
      </c>
      <c r="G79" s="73" t="s">
        <v>61</v>
      </c>
      <c r="H79" s="73" t="s">
        <v>49</v>
      </c>
      <c r="I79" s="73" t="s">
        <v>44</v>
      </c>
      <c r="J79" s="78">
        <f>GastosDetallados[[#This Row],[Fecha(s) o periodo(s) en que se ejercen los recursos (día/mes/año)]]</f>
        <v>44718</v>
      </c>
    </row>
    <row r="80" spans="2:10" ht="30" customHeight="1" x14ac:dyDescent="0.35">
      <c r="B80" s="68">
        <v>64</v>
      </c>
      <c r="C80" s="87">
        <v>44718</v>
      </c>
      <c r="D80" s="90">
        <v>150411</v>
      </c>
      <c r="E80" s="73" t="s">
        <v>67</v>
      </c>
      <c r="F80" s="88">
        <v>2500</v>
      </c>
      <c r="G80" s="73" t="s">
        <v>62</v>
      </c>
      <c r="H80" s="73" t="s">
        <v>64</v>
      </c>
      <c r="I80" s="73" t="s">
        <v>44</v>
      </c>
      <c r="J80" s="78">
        <f>GastosDetallados[[#This Row],[Fecha(s) o periodo(s) en que se ejercen los recursos (día/mes/año)]]</f>
        <v>44718</v>
      </c>
    </row>
    <row r="81" spans="2:10" ht="30" customHeight="1" x14ac:dyDescent="0.35">
      <c r="B81" s="68">
        <v>64</v>
      </c>
      <c r="C81" s="87">
        <v>44718</v>
      </c>
      <c r="D81" s="90">
        <v>661885</v>
      </c>
      <c r="E81" s="73" t="s">
        <v>67</v>
      </c>
      <c r="F81" s="88">
        <v>1500</v>
      </c>
      <c r="G81" s="73" t="s">
        <v>62</v>
      </c>
      <c r="H81" s="73" t="s">
        <v>64</v>
      </c>
      <c r="I81" s="73" t="s">
        <v>44</v>
      </c>
      <c r="J81" s="89">
        <f>GastosDetallados[[#This Row],[Fecha(s) o periodo(s) en que se ejercen los recursos (día/mes/año)]]</f>
        <v>44718</v>
      </c>
    </row>
    <row r="82" spans="2:10" ht="30" hidden="1" customHeight="1" x14ac:dyDescent="0.35">
      <c r="B82" s="68">
        <v>99</v>
      </c>
      <c r="C82" s="87">
        <v>44722</v>
      </c>
      <c r="D82" s="90">
        <v>121407</v>
      </c>
      <c r="E82" s="73" t="s">
        <v>67</v>
      </c>
      <c r="F82" s="88">
        <v>2406.6999999999998</v>
      </c>
      <c r="G82" s="73" t="s">
        <v>40</v>
      </c>
      <c r="H82" s="73" t="s">
        <v>66</v>
      </c>
      <c r="I82" s="73" t="s">
        <v>44</v>
      </c>
      <c r="J82" s="89">
        <f>GastosDetallados[[#This Row],[Fecha(s) o periodo(s) en que se ejercen los recursos (día/mes/año)]]</f>
        <v>44722</v>
      </c>
    </row>
    <row r="83" spans="2:10" ht="30" hidden="1" customHeight="1" x14ac:dyDescent="0.35">
      <c r="B83" s="68">
        <v>99</v>
      </c>
      <c r="C83" s="87">
        <v>44722</v>
      </c>
      <c r="D83" s="90">
        <v>140724</v>
      </c>
      <c r="E83" s="73" t="s">
        <v>67</v>
      </c>
      <c r="F83" s="88">
        <v>757.5</v>
      </c>
      <c r="G83" s="73" t="s">
        <v>40</v>
      </c>
      <c r="H83" s="73" t="s">
        <v>66</v>
      </c>
      <c r="I83" s="73" t="s">
        <v>44</v>
      </c>
      <c r="J83" s="78">
        <f>GastosDetallados[[#This Row],[Fecha(s) o periodo(s) en que se ejercen los recursos (día/mes/año)]]</f>
        <v>44722</v>
      </c>
    </row>
    <row r="84" spans="2:10" ht="30" hidden="1" customHeight="1" x14ac:dyDescent="0.35">
      <c r="B84" s="68">
        <v>99</v>
      </c>
      <c r="C84" s="87">
        <v>44722</v>
      </c>
      <c r="D84" s="90">
        <v>140908</v>
      </c>
      <c r="E84" s="73" t="s">
        <v>67</v>
      </c>
      <c r="F84" s="88">
        <v>381.4</v>
      </c>
      <c r="G84" s="73" t="s">
        <v>40</v>
      </c>
      <c r="H84" s="73" t="s">
        <v>66</v>
      </c>
      <c r="I84" s="73" t="s">
        <v>44</v>
      </c>
      <c r="J84" s="78">
        <f>GastosDetallados[[#This Row],[Fecha(s) o periodo(s) en que se ejercen los recursos (día/mes/año)]]</f>
        <v>44722</v>
      </c>
    </row>
    <row r="85" spans="2:10" ht="30" customHeight="1" x14ac:dyDescent="0.35">
      <c r="B85" s="68">
        <v>64</v>
      </c>
      <c r="C85" s="87">
        <v>44722</v>
      </c>
      <c r="D85" s="90">
        <v>287365</v>
      </c>
      <c r="E85" s="73" t="s">
        <v>67</v>
      </c>
      <c r="F85" s="88">
        <v>837.5</v>
      </c>
      <c r="G85" s="73" t="s">
        <v>62</v>
      </c>
      <c r="H85" s="73" t="s">
        <v>73</v>
      </c>
      <c r="I85" s="73" t="s">
        <v>44</v>
      </c>
      <c r="J85" s="89">
        <f>GastosDetallados[[#This Row],[Fecha(s) o periodo(s) en que se ejercen los recursos (día/mes/año)]]</f>
        <v>44722</v>
      </c>
    </row>
    <row r="86" spans="2:10" ht="30" hidden="1" customHeight="1" x14ac:dyDescent="0.35">
      <c r="B86" s="68">
        <v>99</v>
      </c>
      <c r="C86" s="87">
        <v>44729</v>
      </c>
      <c r="D86" s="90">
        <v>121804</v>
      </c>
      <c r="E86" s="73" t="s">
        <v>67</v>
      </c>
      <c r="F86" s="88">
        <v>1270.5</v>
      </c>
      <c r="G86" s="73" t="s">
        <v>40</v>
      </c>
      <c r="H86" s="73" t="s">
        <v>66</v>
      </c>
      <c r="I86" s="73" t="s">
        <v>44</v>
      </c>
      <c r="J86" s="89">
        <f>GastosDetallados[[#This Row],[Fecha(s) o periodo(s) en que se ejercen los recursos (día/mes/año)]]</f>
        <v>44729</v>
      </c>
    </row>
    <row r="87" spans="2:10" ht="30" hidden="1" customHeight="1" x14ac:dyDescent="0.35">
      <c r="B87" s="68">
        <v>99</v>
      </c>
      <c r="C87" s="87">
        <v>44734</v>
      </c>
      <c r="D87" s="90">
        <v>109521</v>
      </c>
      <c r="E87" s="73" t="s">
        <v>67</v>
      </c>
      <c r="F87" s="88">
        <v>591.5</v>
      </c>
      <c r="G87" s="73" t="s">
        <v>40</v>
      </c>
      <c r="H87" s="73" t="s">
        <v>66</v>
      </c>
      <c r="I87" s="73" t="s">
        <v>44</v>
      </c>
      <c r="J87" s="89">
        <f>GastosDetallados[[#This Row],[Fecha(s) o periodo(s) en que se ejercen los recursos (día/mes/año)]]</f>
        <v>44734</v>
      </c>
    </row>
    <row r="88" spans="2:10" ht="30" hidden="1" customHeight="1" x14ac:dyDescent="0.35">
      <c r="B88" s="68">
        <v>99</v>
      </c>
      <c r="C88" s="87">
        <v>44739</v>
      </c>
      <c r="D88" s="76">
        <v>112404</v>
      </c>
      <c r="E88" s="71" t="s">
        <v>67</v>
      </c>
      <c r="F88" s="88">
        <v>784.8</v>
      </c>
      <c r="G88" s="71" t="s">
        <v>40</v>
      </c>
      <c r="H88" s="71" t="s">
        <v>66</v>
      </c>
      <c r="I88" s="71" t="s">
        <v>44</v>
      </c>
      <c r="J88" s="89">
        <f>GastosDetallados[[#This Row],[Fecha(s) o periodo(s) en que se ejercen los recursos (día/mes/año)]]</f>
        <v>44739</v>
      </c>
    </row>
    <row r="89" spans="2:10" ht="30" hidden="1" customHeight="1" x14ac:dyDescent="0.35">
      <c r="B89" s="68">
        <v>99</v>
      </c>
      <c r="C89" s="87">
        <v>44739</v>
      </c>
      <c r="D89" s="76">
        <v>112604</v>
      </c>
      <c r="E89" s="71" t="s">
        <v>67</v>
      </c>
      <c r="F89" s="88">
        <v>2621.35</v>
      </c>
      <c r="G89" s="71" t="s">
        <v>40</v>
      </c>
      <c r="H89" s="71" t="s">
        <v>66</v>
      </c>
      <c r="I89" s="71" t="s">
        <v>44</v>
      </c>
      <c r="J89" s="78">
        <f>GastosDetallados[[#This Row],[Fecha(s) o periodo(s) en que se ejercen los recursos (día/mes/año)]]</f>
        <v>44739</v>
      </c>
    </row>
    <row r="90" spans="2:10" ht="30" customHeight="1" x14ac:dyDescent="0.35">
      <c r="B90" s="68">
        <v>64</v>
      </c>
      <c r="C90" s="87">
        <v>44742</v>
      </c>
      <c r="D90" s="90">
        <v>111143</v>
      </c>
      <c r="E90" s="73" t="s">
        <v>67</v>
      </c>
      <c r="F90" s="88">
        <v>4699</v>
      </c>
      <c r="G90" s="73" t="s">
        <v>62</v>
      </c>
      <c r="H90" s="71" t="s">
        <v>77</v>
      </c>
      <c r="I90" s="73" t="s">
        <v>44</v>
      </c>
      <c r="J90" s="89">
        <f>GastosDetallados[[#This Row],[Fecha(s) o periodo(s) en que se ejercen los recursos (día/mes/año)]]</f>
        <v>44742</v>
      </c>
    </row>
    <row r="91" spans="2:10" ht="30" hidden="1" customHeight="1" x14ac:dyDescent="0.35">
      <c r="B91" s="68">
        <v>99</v>
      </c>
      <c r="C91" s="87">
        <v>44746</v>
      </c>
      <c r="D91" s="76">
        <v>792709</v>
      </c>
      <c r="E91" s="71" t="s">
        <v>67</v>
      </c>
      <c r="F91" s="88">
        <v>5200</v>
      </c>
      <c r="G91" s="71" t="s">
        <v>40</v>
      </c>
      <c r="H91" s="73" t="s">
        <v>66</v>
      </c>
      <c r="I91" s="71" t="s">
        <v>44</v>
      </c>
      <c r="J91" s="89">
        <f>GastosDetallados[[#This Row],[Fecha(s) o periodo(s) en que se ejercen los recursos (día/mes/año)]]</f>
        <v>44746</v>
      </c>
    </row>
    <row r="92" spans="2:10" ht="30" hidden="1" customHeight="1" x14ac:dyDescent="0.35">
      <c r="B92" s="68">
        <v>99</v>
      </c>
      <c r="C92" s="87">
        <v>44746</v>
      </c>
      <c r="D92" s="76">
        <v>163355</v>
      </c>
      <c r="E92" s="71" t="s">
        <v>67</v>
      </c>
      <c r="F92" s="88">
        <v>6363.05</v>
      </c>
      <c r="G92" s="71" t="s">
        <v>40</v>
      </c>
      <c r="H92" s="73" t="s">
        <v>66</v>
      </c>
      <c r="I92" s="71" t="s">
        <v>44</v>
      </c>
      <c r="J92" s="89">
        <f>GastosDetallados[[#This Row],[Fecha(s) o periodo(s) en que se ejercen los recursos (día/mes/año)]]</f>
        <v>44746</v>
      </c>
    </row>
    <row r="93" spans="2:10" ht="30" hidden="1" customHeight="1" x14ac:dyDescent="0.35">
      <c r="B93" s="68">
        <v>61</v>
      </c>
      <c r="C93" s="87">
        <v>44748</v>
      </c>
      <c r="D93" s="76">
        <v>199831</v>
      </c>
      <c r="E93" s="71" t="s">
        <v>67</v>
      </c>
      <c r="F93" s="88">
        <v>500</v>
      </c>
      <c r="G93" s="73" t="s">
        <v>61</v>
      </c>
      <c r="H93" s="73" t="s">
        <v>49</v>
      </c>
      <c r="I93" s="71" t="s">
        <v>44</v>
      </c>
      <c r="J93" s="89">
        <f>GastosDetallados[[#This Row],[Fecha(s) o periodo(s) en que se ejercen los recursos (día/mes/año)]]</f>
        <v>44748</v>
      </c>
    </row>
    <row r="94" spans="2:10" ht="30" hidden="1" customHeight="1" x14ac:dyDescent="0.35">
      <c r="B94" s="68">
        <v>61</v>
      </c>
      <c r="C94" s="87">
        <v>44748</v>
      </c>
      <c r="D94" s="76">
        <v>200421</v>
      </c>
      <c r="E94" s="71" t="s">
        <v>67</v>
      </c>
      <c r="F94" s="88">
        <v>500</v>
      </c>
      <c r="G94" s="73" t="s">
        <v>61</v>
      </c>
      <c r="H94" s="73" t="s">
        <v>49</v>
      </c>
      <c r="I94" s="71" t="s">
        <v>44</v>
      </c>
      <c r="J94" s="78">
        <f>GastosDetallados[[#This Row],[Fecha(s) o periodo(s) en que se ejercen los recursos (día/mes/año)]]</f>
        <v>44748</v>
      </c>
    </row>
    <row r="95" spans="2:10" ht="30" hidden="1" customHeight="1" x14ac:dyDescent="0.35">
      <c r="B95" s="68">
        <v>61</v>
      </c>
      <c r="C95" s="87">
        <v>44748</v>
      </c>
      <c r="D95" s="76">
        <v>201097</v>
      </c>
      <c r="E95" s="71" t="s">
        <v>67</v>
      </c>
      <c r="F95" s="88">
        <v>500</v>
      </c>
      <c r="G95" s="73" t="s">
        <v>61</v>
      </c>
      <c r="H95" s="73" t="s">
        <v>49</v>
      </c>
      <c r="I95" s="71" t="s">
        <v>44</v>
      </c>
      <c r="J95" s="78">
        <f>GastosDetallados[[#This Row],[Fecha(s) o periodo(s) en que se ejercen los recursos (día/mes/año)]]</f>
        <v>44748</v>
      </c>
    </row>
    <row r="96" spans="2:10" ht="30" hidden="1" customHeight="1" x14ac:dyDescent="0.35">
      <c r="B96" s="68">
        <v>61</v>
      </c>
      <c r="C96" s="87">
        <v>44748</v>
      </c>
      <c r="D96" s="76">
        <v>201697</v>
      </c>
      <c r="E96" s="71" t="s">
        <v>67</v>
      </c>
      <c r="F96" s="88">
        <v>500</v>
      </c>
      <c r="G96" s="73" t="s">
        <v>61</v>
      </c>
      <c r="H96" s="73" t="s">
        <v>49</v>
      </c>
      <c r="I96" s="71" t="s">
        <v>44</v>
      </c>
      <c r="J96" s="78">
        <f>GastosDetallados[[#This Row],[Fecha(s) o periodo(s) en que se ejercen los recursos (día/mes/año)]]</f>
        <v>44748</v>
      </c>
    </row>
    <row r="97" spans="2:10" ht="30" customHeight="1" x14ac:dyDescent="0.35">
      <c r="B97" s="68">
        <v>64</v>
      </c>
      <c r="C97" s="87">
        <v>44748</v>
      </c>
      <c r="D97" s="76">
        <v>135540</v>
      </c>
      <c r="E97" s="71" t="s">
        <v>67</v>
      </c>
      <c r="F97" s="88">
        <v>2500</v>
      </c>
      <c r="G97" s="73" t="s">
        <v>62</v>
      </c>
      <c r="H97" s="73" t="s">
        <v>64</v>
      </c>
      <c r="I97" s="71" t="s">
        <v>44</v>
      </c>
      <c r="J97" s="78">
        <f>GastosDetallados[[#This Row],[Fecha(s) o periodo(s) en que se ejercen los recursos (día/mes/año)]]</f>
        <v>44748</v>
      </c>
    </row>
    <row r="98" spans="2:10" ht="30" customHeight="1" x14ac:dyDescent="0.35">
      <c r="B98" s="68">
        <v>64</v>
      </c>
      <c r="C98" s="87">
        <v>44748</v>
      </c>
      <c r="D98" s="76">
        <v>203148</v>
      </c>
      <c r="E98" s="71" t="s">
        <v>67</v>
      </c>
      <c r="F98" s="88">
        <v>1500</v>
      </c>
      <c r="G98" s="73" t="s">
        <v>62</v>
      </c>
      <c r="H98" s="73" t="s">
        <v>64</v>
      </c>
      <c r="I98" s="71" t="s">
        <v>44</v>
      </c>
      <c r="J98" s="89">
        <f>GastosDetallados[[#This Row],[Fecha(s) o periodo(s) en que se ejercen los recursos (día/mes/año)]]</f>
        <v>44748</v>
      </c>
    </row>
    <row r="99" spans="2:10" ht="30" hidden="1" customHeight="1" x14ac:dyDescent="0.35">
      <c r="B99" s="68">
        <v>99</v>
      </c>
      <c r="C99" s="87">
        <v>44753</v>
      </c>
      <c r="D99" s="76">
        <v>650880</v>
      </c>
      <c r="E99" s="71" t="s">
        <v>67</v>
      </c>
      <c r="F99" s="88">
        <v>1172</v>
      </c>
      <c r="G99" s="71" t="s">
        <v>40</v>
      </c>
      <c r="H99" s="71" t="s">
        <v>107</v>
      </c>
      <c r="I99" s="71" t="s">
        <v>44</v>
      </c>
      <c r="J99" s="89">
        <f>GastosDetallados[[#This Row],[Fecha(s) o periodo(s) en que se ejercen los recursos (día/mes/año)]]</f>
        <v>44753</v>
      </c>
    </row>
    <row r="100" spans="2:10" ht="30" hidden="1" customHeight="1" x14ac:dyDescent="0.35">
      <c r="B100" s="68">
        <v>99</v>
      </c>
      <c r="C100" s="87">
        <v>44760</v>
      </c>
      <c r="D100" s="76">
        <v>121927</v>
      </c>
      <c r="E100" s="71" t="s">
        <v>67</v>
      </c>
      <c r="F100" s="88">
        <v>2914.3</v>
      </c>
      <c r="G100" s="71" t="s">
        <v>40</v>
      </c>
      <c r="H100" s="71" t="s">
        <v>66</v>
      </c>
      <c r="I100" s="71" t="s">
        <v>44</v>
      </c>
      <c r="J100" s="89">
        <f>GastosDetallados[[#This Row],[Fecha(s) o periodo(s) en que se ejercen los recursos (día/mes/año)]]</f>
        <v>44760</v>
      </c>
    </row>
    <row r="101" spans="2:10" ht="30" customHeight="1" x14ac:dyDescent="0.35">
      <c r="B101" s="68">
        <v>64</v>
      </c>
      <c r="C101" s="87">
        <v>44760</v>
      </c>
      <c r="D101" s="76">
        <v>122746</v>
      </c>
      <c r="E101" s="71" t="s">
        <v>67</v>
      </c>
      <c r="F101" s="88">
        <v>500</v>
      </c>
      <c r="G101" s="73" t="s">
        <v>62</v>
      </c>
      <c r="H101" s="73" t="s">
        <v>64</v>
      </c>
      <c r="I101" s="71" t="s">
        <v>44</v>
      </c>
      <c r="J101" s="89">
        <f>GastosDetallados[[#This Row],[Fecha(s) o periodo(s) en que se ejercen los recursos (día/mes/año)]]</f>
        <v>44760</v>
      </c>
    </row>
    <row r="102" spans="2:10" ht="30" customHeight="1" x14ac:dyDescent="0.35">
      <c r="B102" s="68">
        <v>64</v>
      </c>
      <c r="C102" s="87">
        <v>44763</v>
      </c>
      <c r="D102" s="76">
        <v>11027</v>
      </c>
      <c r="E102" s="71" t="s">
        <v>67</v>
      </c>
      <c r="F102" s="88">
        <v>854.51</v>
      </c>
      <c r="G102" s="73" t="s">
        <v>62</v>
      </c>
      <c r="H102" s="73" t="s">
        <v>64</v>
      </c>
      <c r="I102" s="71" t="s">
        <v>44</v>
      </c>
      <c r="J102" s="89">
        <f>GastosDetallados[[#This Row],[Fecha(s) o periodo(s) en que se ejercen los recursos (día/mes/año)]]</f>
        <v>44763</v>
      </c>
    </row>
    <row r="103" spans="2:10" ht="30" customHeight="1" x14ac:dyDescent="0.35">
      <c r="B103" s="68">
        <v>64</v>
      </c>
      <c r="C103" s="87">
        <v>44763</v>
      </c>
      <c r="D103" s="76">
        <v>11724</v>
      </c>
      <c r="E103" s="71" t="s">
        <v>67</v>
      </c>
      <c r="F103" s="88">
        <v>2796</v>
      </c>
      <c r="G103" s="73" t="s">
        <v>62</v>
      </c>
      <c r="H103" s="71" t="s">
        <v>79</v>
      </c>
      <c r="I103" s="71" t="s">
        <v>44</v>
      </c>
      <c r="J103" s="89">
        <f>GastosDetallados[[#This Row],[Fecha(s) o periodo(s) en que se ejercen los recursos (día/mes/año)]]</f>
        <v>44763</v>
      </c>
    </row>
    <row r="104" spans="2:10" ht="30" customHeight="1" x14ac:dyDescent="0.35">
      <c r="B104" s="68">
        <v>64</v>
      </c>
      <c r="C104" s="87">
        <v>44763</v>
      </c>
      <c r="D104" s="76">
        <v>41987</v>
      </c>
      <c r="E104" s="71" t="s">
        <v>67</v>
      </c>
      <c r="F104" s="88">
        <v>922.3</v>
      </c>
      <c r="G104" s="73" t="s">
        <v>62</v>
      </c>
      <c r="H104" s="71" t="s">
        <v>79</v>
      </c>
      <c r="I104" s="71" t="s">
        <v>44</v>
      </c>
      <c r="J104" s="78">
        <f>GastosDetallados[[#This Row],[Fecha(s) o periodo(s) en que se ejercen los recursos (día/mes/año)]]</f>
        <v>44763</v>
      </c>
    </row>
    <row r="105" spans="2:10" ht="30" customHeight="1" x14ac:dyDescent="0.35">
      <c r="B105" s="68">
        <v>64</v>
      </c>
      <c r="C105" s="87">
        <v>44763</v>
      </c>
      <c r="D105" s="76">
        <v>41987</v>
      </c>
      <c r="E105" s="71" t="s">
        <v>67</v>
      </c>
      <c r="F105" s="88">
        <v>1272</v>
      </c>
      <c r="G105" s="73" t="s">
        <v>62</v>
      </c>
      <c r="H105" s="71" t="s">
        <v>79</v>
      </c>
      <c r="I105" s="71" t="s">
        <v>44</v>
      </c>
      <c r="J105" s="78">
        <f>GastosDetallados[[#This Row],[Fecha(s) o periodo(s) en que se ejercen los recursos (día/mes/año)]]</f>
        <v>44763</v>
      </c>
    </row>
    <row r="106" spans="2:10" ht="30" customHeight="1" x14ac:dyDescent="0.35">
      <c r="B106" s="68">
        <v>64</v>
      </c>
      <c r="C106" s="87">
        <v>44763</v>
      </c>
      <c r="D106" s="76">
        <v>272159</v>
      </c>
      <c r="E106" s="71" t="s">
        <v>67</v>
      </c>
      <c r="F106" s="88">
        <v>1500</v>
      </c>
      <c r="G106" s="73" t="s">
        <v>62</v>
      </c>
      <c r="H106" s="71" t="s">
        <v>79</v>
      </c>
      <c r="I106" s="71" t="s">
        <v>44</v>
      </c>
      <c r="J106" s="78">
        <f>GastosDetallados[[#This Row],[Fecha(s) o periodo(s) en que se ejercen los recursos (día/mes/año)]]</f>
        <v>44763</v>
      </c>
    </row>
    <row r="107" spans="2:10" ht="30" hidden="1" customHeight="1" x14ac:dyDescent="0.35">
      <c r="B107" s="68">
        <v>99</v>
      </c>
      <c r="C107" s="87">
        <v>44774</v>
      </c>
      <c r="D107" s="76">
        <v>125057</v>
      </c>
      <c r="E107" s="71" t="s">
        <v>67</v>
      </c>
      <c r="F107" s="88">
        <v>2099</v>
      </c>
      <c r="G107" s="71" t="s">
        <v>40</v>
      </c>
      <c r="H107" s="71" t="s">
        <v>107</v>
      </c>
      <c r="I107" s="71" t="s">
        <v>44</v>
      </c>
      <c r="J107" s="89">
        <f>GastosDetallados[[#This Row],[Fecha(s) o periodo(s) en que se ejercen los recursos (día/mes/año)]]</f>
        <v>44774</v>
      </c>
    </row>
    <row r="108" spans="2:10" ht="30" hidden="1" customHeight="1" x14ac:dyDescent="0.35">
      <c r="B108" s="68">
        <v>99</v>
      </c>
      <c r="C108" s="87">
        <v>44774</v>
      </c>
      <c r="D108" s="76">
        <v>27807</v>
      </c>
      <c r="E108" s="71" t="s">
        <v>67</v>
      </c>
      <c r="F108" s="88">
        <v>796</v>
      </c>
      <c r="G108" s="71" t="s">
        <v>40</v>
      </c>
      <c r="H108" s="71" t="s">
        <v>66</v>
      </c>
      <c r="I108" s="71" t="s">
        <v>44</v>
      </c>
      <c r="J108" s="78">
        <f>GastosDetallados[[#This Row],[Fecha(s) o periodo(s) en que se ejercen los recursos (día/mes/año)]]</f>
        <v>44774</v>
      </c>
    </row>
    <row r="109" spans="2:10" ht="30" hidden="1" customHeight="1" x14ac:dyDescent="0.35">
      <c r="B109" s="68">
        <v>99</v>
      </c>
      <c r="C109" s="87">
        <v>44774</v>
      </c>
      <c r="D109" s="76">
        <v>192348</v>
      </c>
      <c r="E109" s="71" t="s">
        <v>67</v>
      </c>
      <c r="F109" s="88">
        <v>617.79999999999995</v>
      </c>
      <c r="G109" s="71" t="s">
        <v>40</v>
      </c>
      <c r="H109" s="71" t="s">
        <v>66</v>
      </c>
      <c r="I109" s="71" t="s">
        <v>44</v>
      </c>
      <c r="J109" s="89">
        <f>GastosDetallados[[#This Row],[Fecha(s) o periodo(s) en que se ejercen los recursos (día/mes/año)]]</f>
        <v>44774</v>
      </c>
    </row>
    <row r="110" spans="2:10" ht="30" hidden="1" customHeight="1" x14ac:dyDescent="0.35">
      <c r="B110" s="68">
        <v>99</v>
      </c>
      <c r="C110" s="87">
        <v>44783</v>
      </c>
      <c r="D110" s="76">
        <v>271517</v>
      </c>
      <c r="E110" s="71" t="s">
        <v>67</v>
      </c>
      <c r="F110" s="88">
        <v>10400</v>
      </c>
      <c r="G110" s="71" t="s">
        <v>40</v>
      </c>
      <c r="H110" s="71" t="s">
        <v>66</v>
      </c>
      <c r="I110" s="71" t="s">
        <v>44</v>
      </c>
      <c r="J110" s="89">
        <f>GastosDetallados[[#This Row],[Fecha(s) o periodo(s) en que se ejercen los recursos (día/mes/año)]]</f>
        <v>44783</v>
      </c>
    </row>
    <row r="111" spans="2:10" ht="30" hidden="1" customHeight="1" x14ac:dyDescent="0.35">
      <c r="B111" s="68">
        <v>99</v>
      </c>
      <c r="C111" s="87">
        <v>44784</v>
      </c>
      <c r="D111" s="76">
        <v>204263</v>
      </c>
      <c r="E111" s="71" t="s">
        <v>67</v>
      </c>
      <c r="F111" s="88">
        <v>907.9</v>
      </c>
      <c r="G111" s="71" t="s">
        <v>40</v>
      </c>
      <c r="H111" s="71" t="s">
        <v>66</v>
      </c>
      <c r="I111" s="71" t="s">
        <v>44</v>
      </c>
      <c r="J111" s="89">
        <f>GastosDetallados[[#This Row],[Fecha(s) o periodo(s) en que se ejercen los recursos (día/mes/año)]]</f>
        <v>44784</v>
      </c>
    </row>
    <row r="112" spans="2:10" ht="30" hidden="1" customHeight="1" x14ac:dyDescent="0.35">
      <c r="B112" s="68">
        <v>99</v>
      </c>
      <c r="C112" s="87">
        <v>44784</v>
      </c>
      <c r="D112" s="76">
        <v>132039</v>
      </c>
      <c r="E112" s="71" t="s">
        <v>67</v>
      </c>
      <c r="F112" s="88">
        <v>2466</v>
      </c>
      <c r="G112" s="71" t="s">
        <v>40</v>
      </c>
      <c r="H112" s="71" t="s">
        <v>66</v>
      </c>
      <c r="I112" s="71" t="s">
        <v>44</v>
      </c>
      <c r="J112" s="78">
        <f>GastosDetallados[[#This Row],[Fecha(s) o periodo(s) en que se ejercen los recursos (día/mes/año)]]</f>
        <v>44784</v>
      </c>
    </row>
    <row r="113" spans="2:15" ht="30" customHeight="1" x14ac:dyDescent="0.35">
      <c r="B113" s="68">
        <v>64</v>
      </c>
      <c r="C113" s="87">
        <v>44784</v>
      </c>
      <c r="D113" s="76">
        <v>132436</v>
      </c>
      <c r="E113" s="71" t="s">
        <v>67</v>
      </c>
      <c r="F113" s="88">
        <v>90</v>
      </c>
      <c r="G113" s="73" t="s">
        <v>62</v>
      </c>
      <c r="H113" s="71" t="s">
        <v>80</v>
      </c>
      <c r="I113" s="71" t="s">
        <v>44</v>
      </c>
      <c r="J113" s="89">
        <f>GastosDetallados[[#This Row],[Fecha(s) o periodo(s) en que se ejercen los recursos (día/mes/año)]]</f>
        <v>44784</v>
      </c>
    </row>
    <row r="114" spans="2:15" ht="30" hidden="1" customHeight="1" x14ac:dyDescent="0.35">
      <c r="B114" s="68">
        <v>61</v>
      </c>
      <c r="C114" s="87">
        <v>44784</v>
      </c>
      <c r="D114" s="76">
        <v>213493</v>
      </c>
      <c r="E114" s="71" t="s">
        <v>67</v>
      </c>
      <c r="F114" s="88">
        <v>500</v>
      </c>
      <c r="G114" s="73" t="s">
        <v>61</v>
      </c>
      <c r="H114" s="73" t="s">
        <v>49</v>
      </c>
      <c r="I114" s="71" t="s">
        <v>44</v>
      </c>
      <c r="J114" s="89">
        <f>GastosDetallados[[#This Row],[Fecha(s) o periodo(s) en que se ejercen los recursos (día/mes/año)]]</f>
        <v>44784</v>
      </c>
      <c r="O114" s="46"/>
    </row>
    <row r="115" spans="2:15" ht="30" hidden="1" customHeight="1" x14ac:dyDescent="0.35">
      <c r="B115" s="68">
        <v>61</v>
      </c>
      <c r="C115" s="87">
        <v>44784</v>
      </c>
      <c r="D115" s="76">
        <v>215587</v>
      </c>
      <c r="E115" s="71" t="s">
        <v>67</v>
      </c>
      <c r="F115" s="88">
        <v>500</v>
      </c>
      <c r="G115" s="73" t="s">
        <v>61</v>
      </c>
      <c r="H115" s="73" t="s">
        <v>49</v>
      </c>
      <c r="I115" s="71" t="s">
        <v>44</v>
      </c>
      <c r="J115" s="78">
        <f>GastosDetallados[[#This Row],[Fecha(s) o periodo(s) en que se ejercen los recursos (día/mes/año)]]</f>
        <v>44784</v>
      </c>
      <c r="O115" s="46"/>
    </row>
    <row r="116" spans="2:15" ht="30" hidden="1" customHeight="1" x14ac:dyDescent="0.35">
      <c r="B116" s="68">
        <v>61</v>
      </c>
      <c r="C116" s="87">
        <v>44784</v>
      </c>
      <c r="D116" s="76">
        <v>216646</v>
      </c>
      <c r="E116" s="71" t="s">
        <v>67</v>
      </c>
      <c r="F116" s="88">
        <v>500</v>
      </c>
      <c r="G116" s="73" t="s">
        <v>61</v>
      </c>
      <c r="H116" s="73" t="s">
        <v>49</v>
      </c>
      <c r="I116" s="71" t="s">
        <v>44</v>
      </c>
      <c r="J116" s="78">
        <f>GastosDetallados[[#This Row],[Fecha(s) o periodo(s) en que se ejercen los recursos (día/mes/año)]]</f>
        <v>44784</v>
      </c>
      <c r="O116" s="46"/>
    </row>
    <row r="117" spans="2:15" ht="30" customHeight="1" x14ac:dyDescent="0.35">
      <c r="B117" s="68">
        <v>64</v>
      </c>
      <c r="C117" s="87">
        <v>44784</v>
      </c>
      <c r="D117" s="90">
        <v>132628</v>
      </c>
      <c r="E117" s="73" t="s">
        <v>67</v>
      </c>
      <c r="F117" s="88">
        <v>2500</v>
      </c>
      <c r="G117" s="73" t="s">
        <v>62</v>
      </c>
      <c r="H117" s="73" t="s">
        <v>64</v>
      </c>
      <c r="I117" s="73" t="s">
        <v>44</v>
      </c>
      <c r="J117" s="89">
        <f>GastosDetallados[[#This Row],[Fecha(s) o periodo(s) en que se ejercen los recursos (día/mes/año)]]</f>
        <v>44784</v>
      </c>
    </row>
    <row r="118" spans="2:15" ht="30" customHeight="1" x14ac:dyDescent="0.35">
      <c r="B118" s="68">
        <v>64</v>
      </c>
      <c r="C118" s="87">
        <v>44784</v>
      </c>
      <c r="D118" s="90">
        <v>218067</v>
      </c>
      <c r="E118" s="73" t="s">
        <v>67</v>
      </c>
      <c r="F118" s="88">
        <v>1500</v>
      </c>
      <c r="G118" s="73" t="s">
        <v>62</v>
      </c>
      <c r="H118" s="73" t="s">
        <v>64</v>
      </c>
      <c r="I118" s="73" t="s">
        <v>44</v>
      </c>
      <c r="J118" s="78">
        <f>GastosDetallados[[#This Row],[Fecha(s) o periodo(s) en que se ejercen los recursos (día/mes/año)]]</f>
        <v>44784</v>
      </c>
    </row>
    <row r="119" spans="2:15" ht="30" hidden="1" customHeight="1" x14ac:dyDescent="0.35">
      <c r="B119" s="68">
        <v>99</v>
      </c>
      <c r="C119" s="87">
        <v>44788</v>
      </c>
      <c r="D119" s="76">
        <v>756704</v>
      </c>
      <c r="E119" s="71" t="s">
        <v>67</v>
      </c>
      <c r="F119" s="91">
        <v>3555</v>
      </c>
      <c r="G119" s="71" t="s">
        <v>40</v>
      </c>
      <c r="H119" s="71" t="s">
        <v>81</v>
      </c>
      <c r="I119" s="71" t="s">
        <v>44</v>
      </c>
      <c r="J119" s="89">
        <f>GastosDetallados[[#This Row],[Fecha(s) o periodo(s) en que se ejercen los recursos (día/mes/año)]]</f>
        <v>44788</v>
      </c>
    </row>
    <row r="120" spans="2:15" ht="30" hidden="1" customHeight="1" x14ac:dyDescent="0.35">
      <c r="B120" s="68">
        <v>61</v>
      </c>
      <c r="C120" s="87">
        <v>44788</v>
      </c>
      <c r="D120" s="76">
        <v>758532</v>
      </c>
      <c r="E120" s="71" t="s">
        <v>67</v>
      </c>
      <c r="F120" s="88">
        <v>270</v>
      </c>
      <c r="G120" s="73" t="s">
        <v>61</v>
      </c>
      <c r="H120" s="71" t="s">
        <v>75</v>
      </c>
      <c r="I120" s="71" t="s">
        <v>44</v>
      </c>
      <c r="J120" s="89">
        <f>GastosDetallados[[#This Row],[Fecha(s) o periodo(s) en que se ejercen los recursos (día/mes/año)]]</f>
        <v>44788</v>
      </c>
    </row>
    <row r="121" spans="2:15" ht="30" hidden="1" customHeight="1" x14ac:dyDescent="0.35">
      <c r="B121" s="68">
        <v>61</v>
      </c>
      <c r="C121" s="87">
        <v>44788</v>
      </c>
      <c r="D121" s="76">
        <v>761288</v>
      </c>
      <c r="E121" s="71" t="s">
        <v>67</v>
      </c>
      <c r="F121" s="88">
        <v>826.25</v>
      </c>
      <c r="G121" s="73" t="s">
        <v>61</v>
      </c>
      <c r="H121" s="71" t="s">
        <v>75</v>
      </c>
      <c r="I121" s="71" t="s">
        <v>44</v>
      </c>
      <c r="J121" s="78">
        <f>GastosDetallados[[#This Row],[Fecha(s) o periodo(s) en que se ejercen los recursos (día/mes/año)]]</f>
        <v>44788</v>
      </c>
    </row>
    <row r="122" spans="2:15" ht="30" customHeight="1" x14ac:dyDescent="0.35">
      <c r="B122" s="68">
        <v>64</v>
      </c>
      <c r="C122" s="87">
        <v>44788</v>
      </c>
      <c r="D122" s="90">
        <v>819213</v>
      </c>
      <c r="E122" s="73" t="s">
        <v>67</v>
      </c>
      <c r="F122" s="88">
        <v>55</v>
      </c>
      <c r="G122" s="73" t="s">
        <v>62</v>
      </c>
      <c r="H122" s="71" t="s">
        <v>82</v>
      </c>
      <c r="I122" s="73" t="s">
        <v>44</v>
      </c>
      <c r="J122" s="89">
        <f>GastosDetallados[[#This Row],[Fecha(s) o periodo(s) en que se ejercen los recursos (día/mes/año)]]</f>
        <v>44788</v>
      </c>
    </row>
    <row r="123" spans="2:15" ht="30" hidden="1" customHeight="1" x14ac:dyDescent="0.35">
      <c r="B123" s="68">
        <v>99</v>
      </c>
      <c r="C123" s="87">
        <v>44789</v>
      </c>
      <c r="D123" s="76">
        <v>369890</v>
      </c>
      <c r="E123" s="71" t="s">
        <v>67</v>
      </c>
      <c r="F123" s="88">
        <v>2400</v>
      </c>
      <c r="G123" s="71" t="s">
        <v>40</v>
      </c>
      <c r="H123" s="71" t="s">
        <v>83</v>
      </c>
      <c r="I123" s="71" t="s">
        <v>44</v>
      </c>
      <c r="J123" s="89">
        <f>GastosDetallados[[#This Row],[Fecha(s) o periodo(s) en que se ejercen los recursos (día/mes/año)]]</f>
        <v>44789</v>
      </c>
    </row>
    <row r="124" spans="2:15" ht="30" hidden="1" customHeight="1" x14ac:dyDescent="0.35">
      <c r="B124" s="68">
        <v>99</v>
      </c>
      <c r="C124" s="87">
        <v>44796</v>
      </c>
      <c r="D124" s="90">
        <v>139603</v>
      </c>
      <c r="E124" s="73" t="s">
        <v>67</v>
      </c>
      <c r="F124" s="88">
        <v>3780</v>
      </c>
      <c r="G124" s="73" t="s">
        <v>40</v>
      </c>
      <c r="H124" s="71" t="s">
        <v>84</v>
      </c>
      <c r="I124" s="73" t="s">
        <v>44</v>
      </c>
      <c r="J124" s="89">
        <f>GastosDetallados[[#This Row],[Fecha(s) o periodo(s) en que se ejercen los recursos (día/mes/año)]]</f>
        <v>44796</v>
      </c>
    </row>
    <row r="125" spans="2:15" ht="30" hidden="1" customHeight="1" x14ac:dyDescent="0.35">
      <c r="B125" s="68">
        <v>99</v>
      </c>
      <c r="C125" s="87">
        <v>44796</v>
      </c>
      <c r="D125" s="76">
        <v>141947</v>
      </c>
      <c r="E125" s="71" t="s">
        <v>67</v>
      </c>
      <c r="F125" s="88">
        <v>3050</v>
      </c>
      <c r="G125" s="73" t="s">
        <v>40</v>
      </c>
      <c r="H125" s="71" t="s">
        <v>66</v>
      </c>
      <c r="I125" s="71" t="s">
        <v>44</v>
      </c>
      <c r="J125" s="89">
        <f>GastosDetallados[[#This Row],[Fecha(s) o periodo(s) en que se ejercen los recursos (día/mes/año)]]</f>
        <v>44796</v>
      </c>
    </row>
    <row r="126" spans="2:15" ht="30" hidden="1" customHeight="1" x14ac:dyDescent="0.35">
      <c r="B126" s="68">
        <v>99</v>
      </c>
      <c r="C126" s="87">
        <v>44796</v>
      </c>
      <c r="D126" s="76">
        <v>104745</v>
      </c>
      <c r="E126" s="71" t="s">
        <v>67</v>
      </c>
      <c r="F126" s="88">
        <v>1722.87</v>
      </c>
      <c r="G126" s="73" t="s">
        <v>40</v>
      </c>
      <c r="H126" s="71" t="s">
        <v>66</v>
      </c>
      <c r="I126" s="71" t="s">
        <v>44</v>
      </c>
      <c r="J126" s="78">
        <f>GastosDetallados[[#This Row],[Fecha(s) o periodo(s) en que se ejercen los recursos (día/mes/año)]]</f>
        <v>44796</v>
      </c>
    </row>
    <row r="127" spans="2:15" ht="30" hidden="1" customHeight="1" x14ac:dyDescent="0.35">
      <c r="B127" s="68">
        <v>99</v>
      </c>
      <c r="C127" s="87">
        <v>44796</v>
      </c>
      <c r="D127" s="76">
        <v>105035</v>
      </c>
      <c r="E127" s="71" t="s">
        <v>67</v>
      </c>
      <c r="F127" s="88">
        <v>2511.1</v>
      </c>
      <c r="G127" s="73" t="s">
        <v>40</v>
      </c>
      <c r="H127" s="71" t="s">
        <v>66</v>
      </c>
      <c r="I127" s="71" t="s">
        <v>44</v>
      </c>
      <c r="J127" s="78">
        <f>GastosDetallados[[#This Row],[Fecha(s) o periodo(s) en que se ejercen los recursos (día/mes/año)]]</f>
        <v>44796</v>
      </c>
    </row>
    <row r="128" spans="2:15" ht="30" hidden="1" customHeight="1" x14ac:dyDescent="0.35">
      <c r="B128" s="68">
        <v>99</v>
      </c>
      <c r="C128" s="87">
        <v>44796</v>
      </c>
      <c r="D128" s="90">
        <v>167536</v>
      </c>
      <c r="E128" s="73" t="s">
        <v>67</v>
      </c>
      <c r="F128" s="88">
        <v>1285</v>
      </c>
      <c r="G128" s="73" t="s">
        <v>40</v>
      </c>
      <c r="H128" s="71" t="s">
        <v>107</v>
      </c>
      <c r="I128" s="73" t="s">
        <v>44</v>
      </c>
      <c r="J128" s="89">
        <f>GastosDetallados[[#This Row],[Fecha(s) o periodo(s) en que se ejercen los recursos (día/mes/año)]]</f>
        <v>44796</v>
      </c>
    </row>
    <row r="129" spans="2:10" ht="30" customHeight="1" x14ac:dyDescent="0.35">
      <c r="B129" s="68">
        <v>64</v>
      </c>
      <c r="C129" s="87">
        <v>44796</v>
      </c>
      <c r="D129" s="90">
        <v>115903</v>
      </c>
      <c r="E129" s="73" t="s">
        <v>67</v>
      </c>
      <c r="F129" s="88">
        <v>628</v>
      </c>
      <c r="G129" s="73" t="s">
        <v>62</v>
      </c>
      <c r="H129" s="71" t="s">
        <v>85</v>
      </c>
      <c r="I129" s="73" t="s">
        <v>44</v>
      </c>
      <c r="J129" s="89">
        <f>GastosDetallados[[#This Row],[Fecha(s) o periodo(s) en que se ejercen los recursos (día/mes/año)]]</f>
        <v>44796</v>
      </c>
    </row>
    <row r="130" spans="2:10" ht="30" hidden="1" customHeight="1" x14ac:dyDescent="0.35">
      <c r="B130" s="68">
        <v>99</v>
      </c>
      <c r="C130" s="87">
        <v>44802</v>
      </c>
      <c r="D130" s="90">
        <v>33836</v>
      </c>
      <c r="E130" s="73" t="s">
        <v>67</v>
      </c>
      <c r="F130" s="88">
        <v>4635</v>
      </c>
      <c r="G130" s="73" t="s">
        <v>40</v>
      </c>
      <c r="H130" s="71" t="s">
        <v>86</v>
      </c>
      <c r="I130" s="73" t="s">
        <v>44</v>
      </c>
      <c r="J130" s="89">
        <f>GastosDetallados[[#This Row],[Fecha(s) o periodo(s) en que se ejercen los recursos (día/mes/año)]]</f>
        <v>44802</v>
      </c>
    </row>
    <row r="131" spans="2:10" ht="30" customHeight="1" x14ac:dyDescent="0.35">
      <c r="B131" s="68">
        <v>64</v>
      </c>
      <c r="C131" s="87">
        <v>44804</v>
      </c>
      <c r="D131" s="90">
        <v>135805</v>
      </c>
      <c r="E131" s="73" t="s">
        <v>67</v>
      </c>
      <c r="F131" s="88">
        <v>500</v>
      </c>
      <c r="G131" s="73" t="s">
        <v>62</v>
      </c>
      <c r="H131" s="73" t="s">
        <v>64</v>
      </c>
      <c r="I131" s="73" t="s">
        <v>44</v>
      </c>
      <c r="J131" s="89">
        <f>GastosDetallados[[#This Row],[Fecha(s) o periodo(s) en que se ejercen los recursos (día/mes/año)]]</f>
        <v>44804</v>
      </c>
    </row>
    <row r="132" spans="2:10" ht="30" hidden="1" customHeight="1" x14ac:dyDescent="0.35">
      <c r="B132" s="68">
        <v>99</v>
      </c>
      <c r="C132" s="87">
        <v>44804</v>
      </c>
      <c r="D132" s="90">
        <v>140039</v>
      </c>
      <c r="E132" s="73" t="s">
        <v>67</v>
      </c>
      <c r="F132" s="88">
        <v>1413.5</v>
      </c>
      <c r="G132" s="73" t="s">
        <v>40</v>
      </c>
      <c r="H132" s="73" t="s">
        <v>66</v>
      </c>
      <c r="I132" s="73" t="s">
        <v>44</v>
      </c>
      <c r="J132" s="89">
        <f>GastosDetallados[[#This Row],[Fecha(s) o periodo(s) en que se ejercen los recursos (día/mes/año)]]</f>
        <v>44804</v>
      </c>
    </row>
    <row r="133" spans="2:10" ht="30" hidden="1" customHeight="1" x14ac:dyDescent="0.35">
      <c r="B133" s="68">
        <v>99</v>
      </c>
      <c r="C133" s="87">
        <v>44810</v>
      </c>
      <c r="D133" s="90">
        <v>143109</v>
      </c>
      <c r="E133" s="73" t="s">
        <v>67</v>
      </c>
      <c r="F133" s="88">
        <v>4142.46</v>
      </c>
      <c r="G133" s="73" t="s">
        <v>40</v>
      </c>
      <c r="H133" s="73" t="s">
        <v>66</v>
      </c>
      <c r="I133" s="73" t="s">
        <v>44</v>
      </c>
      <c r="J133" s="89">
        <f>GastosDetallados[[#This Row],[Fecha(s) o periodo(s) en que se ejercen los recursos (día/mes/año)]]</f>
        <v>44810</v>
      </c>
    </row>
    <row r="134" spans="2:10" ht="30" hidden="1" customHeight="1" x14ac:dyDescent="0.35">
      <c r="B134" s="68">
        <v>99</v>
      </c>
      <c r="C134" s="87">
        <v>44810</v>
      </c>
      <c r="D134" s="90">
        <v>143626</v>
      </c>
      <c r="E134" s="73" t="s">
        <v>67</v>
      </c>
      <c r="F134" s="88">
        <v>4678.28</v>
      </c>
      <c r="G134" s="73" t="s">
        <v>40</v>
      </c>
      <c r="H134" s="73" t="s">
        <v>83</v>
      </c>
      <c r="I134" s="73" t="s">
        <v>44</v>
      </c>
      <c r="J134" s="89">
        <f>GastosDetallados[[#This Row],[Fecha(s) o periodo(s) en que se ejercen los recursos (día/mes/año)]]</f>
        <v>44810</v>
      </c>
    </row>
    <row r="135" spans="2:10" ht="30" hidden="1" customHeight="1" x14ac:dyDescent="0.35">
      <c r="B135" s="68">
        <v>99</v>
      </c>
      <c r="C135" s="87">
        <v>44812</v>
      </c>
      <c r="D135" s="90">
        <v>217400</v>
      </c>
      <c r="E135" s="73" t="s">
        <v>67</v>
      </c>
      <c r="F135" s="88">
        <v>3825.68</v>
      </c>
      <c r="G135" s="73" t="s">
        <v>40</v>
      </c>
      <c r="H135" s="71" t="s">
        <v>87</v>
      </c>
      <c r="I135" s="73" t="s">
        <v>44</v>
      </c>
      <c r="J135" s="89">
        <f>GastosDetallados[[#This Row],[Fecha(s) o periodo(s) en que se ejercen los recursos (día/mes/año)]]</f>
        <v>44812</v>
      </c>
    </row>
    <row r="136" spans="2:10" ht="30" hidden="1" customHeight="1" x14ac:dyDescent="0.35">
      <c r="B136" s="68">
        <v>61</v>
      </c>
      <c r="C136" s="87">
        <v>44812</v>
      </c>
      <c r="D136" s="90">
        <v>218374</v>
      </c>
      <c r="E136" s="73" t="s">
        <v>67</v>
      </c>
      <c r="F136" s="88">
        <v>720</v>
      </c>
      <c r="G136" s="73" t="s">
        <v>61</v>
      </c>
      <c r="H136" s="73" t="s">
        <v>75</v>
      </c>
      <c r="I136" s="73" t="s">
        <v>44</v>
      </c>
      <c r="J136" s="89">
        <f>GastosDetallados[[#This Row],[Fecha(s) o periodo(s) en que se ejercen los recursos (día/mes/año)]]</f>
        <v>44812</v>
      </c>
    </row>
    <row r="137" spans="2:10" ht="30" hidden="1" customHeight="1" x14ac:dyDescent="0.35">
      <c r="B137" s="68">
        <v>99</v>
      </c>
      <c r="C137" s="87">
        <v>44812</v>
      </c>
      <c r="D137" s="90">
        <v>219283</v>
      </c>
      <c r="E137" s="73" t="s">
        <v>67</v>
      </c>
      <c r="F137" s="88">
        <v>1350</v>
      </c>
      <c r="G137" s="73" t="s">
        <v>40</v>
      </c>
      <c r="H137" s="73" t="s">
        <v>83</v>
      </c>
      <c r="I137" s="73" t="s">
        <v>44</v>
      </c>
      <c r="J137" s="89">
        <f>GastosDetallados[[#This Row],[Fecha(s) o periodo(s) en que se ejercen los recursos (día/mes/año)]]</f>
        <v>44812</v>
      </c>
    </row>
    <row r="138" spans="2:10" ht="30" hidden="1" customHeight="1" x14ac:dyDescent="0.35">
      <c r="B138" s="68">
        <v>99</v>
      </c>
      <c r="C138" s="87">
        <v>44812</v>
      </c>
      <c r="D138" s="90">
        <v>221482</v>
      </c>
      <c r="E138" s="73" t="s">
        <v>67</v>
      </c>
      <c r="F138" s="88">
        <v>10400</v>
      </c>
      <c r="G138" s="73" t="s">
        <v>40</v>
      </c>
      <c r="H138" s="73" t="s">
        <v>66</v>
      </c>
      <c r="I138" s="73" t="s">
        <v>44</v>
      </c>
      <c r="J138" s="89">
        <f>GastosDetallados[[#This Row],[Fecha(s) o periodo(s) en que se ejercen los recursos (día/mes/año)]]</f>
        <v>44812</v>
      </c>
    </row>
    <row r="139" spans="2:10" ht="30" customHeight="1" x14ac:dyDescent="0.35">
      <c r="B139" s="68">
        <v>64</v>
      </c>
      <c r="C139" s="87">
        <v>44812</v>
      </c>
      <c r="D139" s="90">
        <v>171912</v>
      </c>
      <c r="E139" s="73" t="s">
        <v>67</v>
      </c>
      <c r="F139" s="88">
        <v>2000</v>
      </c>
      <c r="G139" s="73" t="s">
        <v>62</v>
      </c>
      <c r="H139" s="73" t="s">
        <v>64</v>
      </c>
      <c r="I139" s="73" t="s">
        <v>44</v>
      </c>
      <c r="J139" s="78">
        <f>GastosDetallados[[#This Row],[Fecha(s) o periodo(s) en que se ejercen los recursos (día/mes/año)]]</f>
        <v>44812</v>
      </c>
    </row>
    <row r="140" spans="2:10" ht="30" customHeight="1" x14ac:dyDescent="0.35">
      <c r="B140" s="68">
        <v>64</v>
      </c>
      <c r="C140" s="87">
        <v>44812</v>
      </c>
      <c r="D140" s="90">
        <v>335224</v>
      </c>
      <c r="E140" s="73" t="s">
        <v>67</v>
      </c>
      <c r="F140" s="88">
        <v>1000</v>
      </c>
      <c r="G140" s="73" t="s">
        <v>62</v>
      </c>
      <c r="H140" s="73" t="s">
        <v>64</v>
      </c>
      <c r="I140" s="73" t="s">
        <v>44</v>
      </c>
      <c r="J140" s="89">
        <f>GastosDetallados[[#This Row],[Fecha(s) o periodo(s) en que se ejercen los recursos (día/mes/año)]]</f>
        <v>44812</v>
      </c>
    </row>
    <row r="141" spans="2:10" ht="30" hidden="1" customHeight="1" x14ac:dyDescent="0.35">
      <c r="B141" s="68">
        <v>99</v>
      </c>
      <c r="C141" s="87">
        <v>44816</v>
      </c>
      <c r="D141" s="90">
        <v>713200</v>
      </c>
      <c r="E141" s="73" t="s">
        <v>67</v>
      </c>
      <c r="F141" s="88">
        <v>4500</v>
      </c>
      <c r="G141" s="73" t="s">
        <v>40</v>
      </c>
      <c r="H141" s="71" t="s">
        <v>88</v>
      </c>
      <c r="I141" s="73" t="s">
        <v>44</v>
      </c>
      <c r="J141" s="89">
        <f>GastosDetallados[[#This Row],[Fecha(s) o periodo(s) en que se ejercen los recursos (día/mes/año)]]</f>
        <v>44816</v>
      </c>
    </row>
    <row r="142" spans="2:10" ht="30" hidden="1" customHeight="1" x14ac:dyDescent="0.35">
      <c r="B142" s="68">
        <v>61</v>
      </c>
      <c r="C142" s="87">
        <v>44816</v>
      </c>
      <c r="D142" s="90">
        <v>714608</v>
      </c>
      <c r="E142" s="73" t="s">
        <v>67</v>
      </c>
      <c r="F142" s="88">
        <v>1144.8</v>
      </c>
      <c r="G142" s="73" t="s">
        <v>61</v>
      </c>
      <c r="H142" s="73" t="s">
        <v>75</v>
      </c>
      <c r="I142" s="73" t="s">
        <v>44</v>
      </c>
      <c r="J142" s="89">
        <f>GastosDetallados[[#This Row],[Fecha(s) o periodo(s) en que se ejercen los recursos (día/mes/año)]]</f>
        <v>44816</v>
      </c>
    </row>
    <row r="143" spans="2:10" ht="30" hidden="1" customHeight="1" x14ac:dyDescent="0.35">
      <c r="B143" s="68">
        <v>99</v>
      </c>
      <c r="C143" s="87">
        <v>44816</v>
      </c>
      <c r="D143" s="90">
        <v>141516</v>
      </c>
      <c r="E143" s="73" t="s">
        <v>67</v>
      </c>
      <c r="F143" s="88">
        <v>7113.15</v>
      </c>
      <c r="G143" s="73" t="s">
        <v>40</v>
      </c>
      <c r="H143" s="73" t="s">
        <v>66</v>
      </c>
      <c r="I143" s="73" t="s">
        <v>44</v>
      </c>
      <c r="J143" s="89">
        <f>GastosDetallados[[#This Row],[Fecha(s) o periodo(s) en que se ejercen los recursos (día/mes/año)]]</f>
        <v>44816</v>
      </c>
    </row>
    <row r="144" spans="2:10" ht="30" hidden="1" customHeight="1" x14ac:dyDescent="0.35">
      <c r="B144" s="68">
        <v>61</v>
      </c>
      <c r="C144" s="87">
        <v>44816</v>
      </c>
      <c r="D144" s="90">
        <v>716494</v>
      </c>
      <c r="E144" s="73" t="s">
        <v>67</v>
      </c>
      <c r="F144" s="88">
        <v>500</v>
      </c>
      <c r="G144" s="73" t="s">
        <v>61</v>
      </c>
      <c r="H144" s="73" t="s">
        <v>49</v>
      </c>
      <c r="I144" s="73" t="s">
        <v>44</v>
      </c>
      <c r="J144" s="89">
        <f>GastosDetallados[[#This Row],[Fecha(s) o periodo(s) en que se ejercen los recursos (día/mes/año)]]</f>
        <v>44816</v>
      </c>
    </row>
    <row r="145" spans="2:10" ht="30" hidden="1" customHeight="1" x14ac:dyDescent="0.35">
      <c r="B145" s="68">
        <v>61</v>
      </c>
      <c r="C145" s="87">
        <v>44816</v>
      </c>
      <c r="D145" s="90">
        <v>142107</v>
      </c>
      <c r="E145" s="73" t="s">
        <v>67</v>
      </c>
      <c r="F145" s="88">
        <v>500</v>
      </c>
      <c r="G145" s="73" t="s">
        <v>61</v>
      </c>
      <c r="H145" s="73" t="s">
        <v>49</v>
      </c>
      <c r="I145" s="73" t="s">
        <v>44</v>
      </c>
      <c r="J145" s="78">
        <f>GastosDetallados[[#This Row],[Fecha(s) o periodo(s) en que se ejercen los recursos (día/mes/año)]]</f>
        <v>44816</v>
      </c>
    </row>
    <row r="146" spans="2:10" ht="30" hidden="1" customHeight="1" x14ac:dyDescent="0.35">
      <c r="B146" s="68">
        <v>61</v>
      </c>
      <c r="C146" s="87">
        <v>44816</v>
      </c>
      <c r="D146" s="90">
        <v>718484</v>
      </c>
      <c r="E146" s="73" t="s">
        <v>67</v>
      </c>
      <c r="F146" s="88">
        <v>500</v>
      </c>
      <c r="G146" s="73" t="s">
        <v>61</v>
      </c>
      <c r="H146" s="73" t="s">
        <v>49</v>
      </c>
      <c r="I146" s="73" t="s">
        <v>44</v>
      </c>
      <c r="J146" s="78">
        <f>GastosDetallados[[#This Row],[Fecha(s) o periodo(s) en que se ejercen los recursos (día/mes/año)]]</f>
        <v>44816</v>
      </c>
    </row>
    <row r="147" spans="2:10" ht="30" hidden="1" customHeight="1" x14ac:dyDescent="0.35">
      <c r="B147" s="68">
        <v>61</v>
      </c>
      <c r="C147" s="87">
        <v>44816</v>
      </c>
      <c r="D147" s="90">
        <v>721962</v>
      </c>
      <c r="E147" s="73" t="s">
        <v>67</v>
      </c>
      <c r="F147" s="88">
        <v>3500</v>
      </c>
      <c r="G147" s="73" t="s">
        <v>61</v>
      </c>
      <c r="H147" s="73" t="s">
        <v>49</v>
      </c>
      <c r="I147" s="73" t="s">
        <v>44</v>
      </c>
      <c r="J147" s="78">
        <f>GastosDetallados[[#This Row],[Fecha(s) o periodo(s) en que se ejercen los recursos (día/mes/año)]]</f>
        <v>44816</v>
      </c>
    </row>
    <row r="148" spans="2:10" ht="30" hidden="1" customHeight="1" x14ac:dyDescent="0.35">
      <c r="B148" s="68">
        <v>99</v>
      </c>
      <c r="C148" s="87">
        <v>44818</v>
      </c>
      <c r="D148" s="90">
        <v>33682</v>
      </c>
      <c r="E148" s="73" t="s">
        <v>67</v>
      </c>
      <c r="F148" s="88">
        <v>500</v>
      </c>
      <c r="G148" s="73" t="s">
        <v>40</v>
      </c>
      <c r="H148" s="73" t="s">
        <v>78</v>
      </c>
      <c r="I148" s="73" t="s">
        <v>44</v>
      </c>
      <c r="J148" s="89">
        <f>GastosDetallados[[#This Row],[Fecha(s) o periodo(s) en que se ejercen los recursos (día/mes/año)]]</f>
        <v>44818</v>
      </c>
    </row>
    <row r="149" spans="2:10" ht="30" hidden="1" customHeight="1" x14ac:dyDescent="0.35">
      <c r="B149" s="68">
        <v>99</v>
      </c>
      <c r="C149" s="87">
        <v>44818</v>
      </c>
      <c r="D149" s="90">
        <v>34554</v>
      </c>
      <c r="E149" s="73" t="s">
        <v>67</v>
      </c>
      <c r="F149" s="88">
        <v>2250.4</v>
      </c>
      <c r="G149" s="73" t="s">
        <v>40</v>
      </c>
      <c r="H149" s="71" t="s">
        <v>89</v>
      </c>
      <c r="I149" s="73" t="s">
        <v>44</v>
      </c>
      <c r="J149" s="89">
        <f>GastosDetallados[[#This Row],[Fecha(s) o periodo(s) en que se ejercen los recursos (día/mes/año)]]</f>
        <v>44818</v>
      </c>
    </row>
    <row r="150" spans="2:10" ht="30" hidden="1" customHeight="1" x14ac:dyDescent="0.35">
      <c r="B150" s="68">
        <v>99</v>
      </c>
      <c r="C150" s="87">
        <v>44826</v>
      </c>
      <c r="D150" s="90">
        <v>165954</v>
      </c>
      <c r="E150" s="73" t="s">
        <v>67</v>
      </c>
      <c r="F150" s="88">
        <v>2281.1999999999998</v>
      </c>
      <c r="G150" s="73" t="s">
        <v>40</v>
      </c>
      <c r="H150" s="73" t="s">
        <v>66</v>
      </c>
      <c r="I150" s="73" t="s">
        <v>44</v>
      </c>
      <c r="J150" s="89">
        <f>GastosDetallados[[#This Row],[Fecha(s) o periodo(s) en que se ejercen los recursos (día/mes/año)]]</f>
        <v>44826</v>
      </c>
    </row>
    <row r="151" spans="2:10" ht="30" hidden="1" customHeight="1" x14ac:dyDescent="0.35">
      <c r="B151" s="68">
        <v>99</v>
      </c>
      <c r="C151" s="87">
        <v>44826</v>
      </c>
      <c r="D151" s="90">
        <v>170200</v>
      </c>
      <c r="E151" s="73" t="s">
        <v>67</v>
      </c>
      <c r="F151" s="88">
        <v>558</v>
      </c>
      <c r="G151" s="73" t="s">
        <v>40</v>
      </c>
      <c r="H151" s="73" t="s">
        <v>66</v>
      </c>
      <c r="I151" s="73" t="s">
        <v>44</v>
      </c>
      <c r="J151" s="78">
        <f>GastosDetallados[[#This Row],[Fecha(s) o periodo(s) en que se ejercen los recursos (día/mes/año)]]</f>
        <v>44826</v>
      </c>
    </row>
    <row r="152" spans="2:10" ht="30" customHeight="1" x14ac:dyDescent="0.35">
      <c r="B152" s="68">
        <v>64</v>
      </c>
      <c r="C152" s="87">
        <v>44826</v>
      </c>
      <c r="D152" s="90">
        <v>170350</v>
      </c>
      <c r="E152" s="73" t="s">
        <v>67</v>
      </c>
      <c r="F152" s="88">
        <v>300</v>
      </c>
      <c r="G152" s="73" t="s">
        <v>62</v>
      </c>
      <c r="H152" s="73" t="s">
        <v>64</v>
      </c>
      <c r="I152" s="73" t="s">
        <v>44</v>
      </c>
      <c r="J152" s="89">
        <f>GastosDetallados[[#This Row],[Fecha(s) o periodo(s) en que se ejercen los recursos (día/mes/año)]]</f>
        <v>44826</v>
      </c>
    </row>
    <row r="153" spans="2:10" ht="30" hidden="1" customHeight="1" x14ac:dyDescent="0.35">
      <c r="B153" s="68">
        <v>99</v>
      </c>
      <c r="C153" s="87">
        <v>44827</v>
      </c>
      <c r="D153" s="90">
        <v>481970</v>
      </c>
      <c r="E153" s="73" t="s">
        <v>67</v>
      </c>
      <c r="F153" s="88">
        <v>3015.54</v>
      </c>
      <c r="G153" s="73" t="s">
        <v>40</v>
      </c>
      <c r="H153" s="71" t="s">
        <v>90</v>
      </c>
      <c r="I153" s="73" t="s">
        <v>44</v>
      </c>
      <c r="J153" s="89">
        <f>GastosDetallados[[#This Row],[Fecha(s) o periodo(s) en que se ejercen los recursos (día/mes/año)]]</f>
        <v>44827</v>
      </c>
    </row>
    <row r="154" spans="2:10" ht="30" hidden="1" customHeight="1" x14ac:dyDescent="0.35">
      <c r="B154" s="68">
        <v>99</v>
      </c>
      <c r="C154" s="87">
        <v>44827</v>
      </c>
      <c r="D154" s="90">
        <v>174025</v>
      </c>
      <c r="E154" s="73" t="s">
        <v>67</v>
      </c>
      <c r="F154" s="88">
        <v>2204</v>
      </c>
      <c r="G154" s="73" t="s">
        <v>40</v>
      </c>
      <c r="H154" s="73" t="s">
        <v>66</v>
      </c>
      <c r="I154" s="73" t="s">
        <v>44</v>
      </c>
      <c r="J154" s="89">
        <f>GastosDetallados[[#This Row],[Fecha(s) o periodo(s) en que se ejercen los recursos (día/mes/año)]]</f>
        <v>44827</v>
      </c>
    </row>
    <row r="155" spans="2:10" ht="30" hidden="1" customHeight="1" x14ac:dyDescent="0.35">
      <c r="B155" s="68">
        <v>99</v>
      </c>
      <c r="C155" s="87">
        <v>44831</v>
      </c>
      <c r="D155" s="90">
        <v>142139</v>
      </c>
      <c r="E155" s="73" t="s">
        <v>67</v>
      </c>
      <c r="F155" s="88">
        <v>625</v>
      </c>
      <c r="G155" s="73" t="s">
        <v>40</v>
      </c>
      <c r="H155" s="73" t="s">
        <v>66</v>
      </c>
      <c r="I155" s="73" t="s">
        <v>44</v>
      </c>
      <c r="J155" s="89">
        <f>GastosDetallados[[#This Row],[Fecha(s) o periodo(s) en que se ejercen los recursos (día/mes/año)]]</f>
        <v>44831</v>
      </c>
    </row>
    <row r="156" spans="2:10" ht="30" hidden="1" customHeight="1" x14ac:dyDescent="0.35">
      <c r="B156" s="68">
        <v>99</v>
      </c>
      <c r="C156" s="87">
        <v>44834</v>
      </c>
      <c r="D156" s="90">
        <v>433210</v>
      </c>
      <c r="E156" s="73" t="s">
        <v>67</v>
      </c>
      <c r="F156" s="88">
        <v>3870.69</v>
      </c>
      <c r="G156" s="73" t="s">
        <v>40</v>
      </c>
      <c r="H156" s="71" t="s">
        <v>91</v>
      </c>
      <c r="I156" s="73" t="s">
        <v>44</v>
      </c>
      <c r="J156" s="89">
        <f>GastosDetallados[[#This Row],[Fecha(s) o periodo(s) en que se ejercen los recursos (día/mes/año)]]</f>
        <v>44834</v>
      </c>
    </row>
    <row r="157" spans="2:10" ht="30" hidden="1" customHeight="1" x14ac:dyDescent="0.35">
      <c r="B157" s="68">
        <v>61</v>
      </c>
      <c r="C157" s="87">
        <v>44834</v>
      </c>
      <c r="D157" s="90">
        <v>435171</v>
      </c>
      <c r="E157" s="73" t="s">
        <v>67</v>
      </c>
      <c r="F157" s="88">
        <v>1128.75</v>
      </c>
      <c r="G157" s="73" t="s">
        <v>61</v>
      </c>
      <c r="H157" s="73" t="s">
        <v>75</v>
      </c>
      <c r="I157" s="73" t="s">
        <v>44</v>
      </c>
      <c r="J157" s="89">
        <f>GastosDetallados[[#This Row],[Fecha(s) o periodo(s) en que se ejercen los recursos (día/mes/año)]]</f>
        <v>44834</v>
      </c>
    </row>
    <row r="158" spans="2:10" ht="30" hidden="1" customHeight="1" x14ac:dyDescent="0.35">
      <c r="B158" s="68">
        <v>99</v>
      </c>
      <c r="C158" s="87">
        <v>44834</v>
      </c>
      <c r="D158" s="90">
        <v>135622</v>
      </c>
      <c r="E158" s="73" t="s">
        <v>67</v>
      </c>
      <c r="F158" s="88">
        <v>806</v>
      </c>
      <c r="G158" s="73" t="s">
        <v>40</v>
      </c>
      <c r="H158" s="73" t="s">
        <v>66</v>
      </c>
      <c r="I158" s="73" t="s">
        <v>44</v>
      </c>
      <c r="J158" s="89">
        <f>GastosDetallados[[#This Row],[Fecha(s) o periodo(s) en que se ejercen los recursos (día/mes/año)]]</f>
        <v>44834</v>
      </c>
    </row>
    <row r="159" spans="2:10" ht="30" hidden="1" customHeight="1" x14ac:dyDescent="0.35">
      <c r="B159" s="68">
        <v>99</v>
      </c>
      <c r="C159" s="87">
        <v>44834</v>
      </c>
      <c r="D159" s="90">
        <v>135823</v>
      </c>
      <c r="E159" s="73" t="s">
        <v>67</v>
      </c>
      <c r="F159" s="88">
        <v>435.5</v>
      </c>
      <c r="G159" s="73" t="s">
        <v>40</v>
      </c>
      <c r="H159" s="73" t="s">
        <v>66</v>
      </c>
      <c r="I159" s="73" t="s">
        <v>44</v>
      </c>
      <c r="J159" s="78">
        <f>GastosDetallados[[#This Row],[Fecha(s) o periodo(s) en que se ejercen los recursos (día/mes/año)]]</f>
        <v>44834</v>
      </c>
    </row>
    <row r="160" spans="2:10" ht="30" hidden="1" customHeight="1" x14ac:dyDescent="0.35">
      <c r="B160" s="68">
        <v>61</v>
      </c>
      <c r="C160" s="87">
        <v>44840</v>
      </c>
      <c r="D160" s="76">
        <v>230365</v>
      </c>
      <c r="E160" s="71" t="s">
        <v>67</v>
      </c>
      <c r="F160" s="88">
        <v>7200.15</v>
      </c>
      <c r="G160" s="73" t="s">
        <v>61</v>
      </c>
      <c r="H160" s="73" t="s">
        <v>75</v>
      </c>
      <c r="I160" s="71" t="s">
        <v>44</v>
      </c>
      <c r="J160" s="89">
        <f>GastosDetallados[[#This Row],[Fecha(s) o periodo(s) en que se ejercen los recursos (día/mes/año)]]</f>
        <v>44840</v>
      </c>
    </row>
    <row r="161" spans="2:10" ht="30" hidden="1" customHeight="1" x14ac:dyDescent="0.35">
      <c r="B161" s="68">
        <v>99</v>
      </c>
      <c r="C161" s="87">
        <v>44840</v>
      </c>
      <c r="D161" s="76">
        <v>133435</v>
      </c>
      <c r="E161" s="71" t="s">
        <v>67</v>
      </c>
      <c r="F161" s="88">
        <v>427.5</v>
      </c>
      <c r="G161" s="73" t="s">
        <v>40</v>
      </c>
      <c r="H161" s="71" t="s">
        <v>66</v>
      </c>
      <c r="I161" s="73" t="s">
        <v>44</v>
      </c>
      <c r="J161" s="89">
        <f>GastosDetallados[[#This Row],[Fecha(s) o periodo(s) en que se ejercen los recursos (día/mes/año)]]</f>
        <v>44840</v>
      </c>
    </row>
    <row r="162" spans="2:10" ht="30" hidden="1" customHeight="1" x14ac:dyDescent="0.35">
      <c r="B162" s="68">
        <v>99</v>
      </c>
      <c r="C162" s="87">
        <v>44840</v>
      </c>
      <c r="D162" s="76">
        <v>133708</v>
      </c>
      <c r="E162" s="71" t="s">
        <v>67</v>
      </c>
      <c r="F162" s="88">
        <v>3741</v>
      </c>
      <c r="G162" s="73" t="s">
        <v>40</v>
      </c>
      <c r="H162" s="71" t="s">
        <v>66</v>
      </c>
      <c r="I162" s="73" t="s">
        <v>44</v>
      </c>
      <c r="J162" s="78">
        <f>GastosDetallados[[#This Row],[Fecha(s) o periodo(s) en que se ejercen los recursos (día/mes/año)]]</f>
        <v>44840</v>
      </c>
    </row>
    <row r="163" spans="2:10" ht="30" hidden="1" customHeight="1" x14ac:dyDescent="0.35">
      <c r="B163" s="68">
        <v>99</v>
      </c>
      <c r="C163" s="87">
        <v>44840</v>
      </c>
      <c r="D163" s="76">
        <v>238328</v>
      </c>
      <c r="E163" s="71" t="s">
        <v>67</v>
      </c>
      <c r="F163" s="88">
        <v>1500</v>
      </c>
      <c r="G163" s="73" t="s">
        <v>40</v>
      </c>
      <c r="H163" s="73" t="s">
        <v>83</v>
      </c>
      <c r="I163" s="71" t="s">
        <v>44</v>
      </c>
      <c r="J163" s="89">
        <f>GastosDetallados[[#This Row],[Fecha(s) o periodo(s) en que se ejercen los recursos (día/mes/año)]]</f>
        <v>44840</v>
      </c>
    </row>
    <row r="164" spans="2:10" ht="30" hidden="1" customHeight="1" x14ac:dyDescent="0.35">
      <c r="B164" s="68">
        <v>61</v>
      </c>
      <c r="C164" s="87">
        <v>44840</v>
      </c>
      <c r="D164" s="76">
        <v>273397</v>
      </c>
      <c r="E164" s="71" t="s">
        <v>67</v>
      </c>
      <c r="F164" s="88">
        <v>500</v>
      </c>
      <c r="G164" s="73" t="s">
        <v>61</v>
      </c>
      <c r="H164" s="73" t="s">
        <v>49</v>
      </c>
      <c r="I164" s="71" t="s">
        <v>44</v>
      </c>
      <c r="J164" s="89">
        <f>GastosDetallados[[#This Row],[Fecha(s) o periodo(s) en que se ejercen los recursos (día/mes/año)]]</f>
        <v>44840</v>
      </c>
    </row>
    <row r="165" spans="2:10" ht="30" customHeight="1" x14ac:dyDescent="0.35">
      <c r="B165" s="68">
        <v>64</v>
      </c>
      <c r="C165" s="87">
        <v>44840</v>
      </c>
      <c r="D165" s="90">
        <v>150258</v>
      </c>
      <c r="E165" s="73" t="s">
        <v>67</v>
      </c>
      <c r="F165" s="88">
        <v>2500</v>
      </c>
      <c r="G165" s="73" t="s">
        <v>62</v>
      </c>
      <c r="H165" s="73" t="s">
        <v>64</v>
      </c>
      <c r="I165" s="73" t="s">
        <v>44</v>
      </c>
      <c r="J165" s="78">
        <f>GastosDetallados[[#This Row],[Fecha(s) o periodo(s) en que se ejercen los recursos (día/mes/año)]]</f>
        <v>44840</v>
      </c>
    </row>
    <row r="166" spans="2:10" ht="30" customHeight="1" x14ac:dyDescent="0.35">
      <c r="B166" s="68">
        <v>64</v>
      </c>
      <c r="C166" s="87">
        <v>44840</v>
      </c>
      <c r="D166" s="90">
        <v>275021</v>
      </c>
      <c r="E166" s="73" t="s">
        <v>67</v>
      </c>
      <c r="F166" s="88">
        <v>1500</v>
      </c>
      <c r="G166" s="73" t="s">
        <v>62</v>
      </c>
      <c r="H166" s="73" t="s">
        <v>64</v>
      </c>
      <c r="I166" s="73" t="s">
        <v>44</v>
      </c>
      <c r="J166" s="89">
        <f>GastosDetallados[[#This Row],[Fecha(s) o periodo(s) en que se ejercen los recursos (día/mes/año)]]</f>
        <v>44840</v>
      </c>
    </row>
    <row r="167" spans="2:10" ht="30" hidden="1" customHeight="1" x14ac:dyDescent="0.35">
      <c r="B167" s="68">
        <v>99</v>
      </c>
      <c r="C167" s="87">
        <v>44844</v>
      </c>
      <c r="D167" s="90" t="s">
        <v>45</v>
      </c>
      <c r="E167" s="73" t="s">
        <v>67</v>
      </c>
      <c r="F167" s="88">
        <v>10196.4</v>
      </c>
      <c r="G167" s="73" t="s">
        <v>40</v>
      </c>
      <c r="H167" s="71" t="s">
        <v>92</v>
      </c>
      <c r="I167" s="73" t="s">
        <v>44</v>
      </c>
      <c r="J167" s="89">
        <f>GastosDetallados[[#This Row],[Fecha(s) o periodo(s) en que se ejercen los recursos (día/mes/año)]]</f>
        <v>44844</v>
      </c>
    </row>
    <row r="168" spans="2:10" ht="30" hidden="1" customHeight="1" x14ac:dyDescent="0.35">
      <c r="B168" s="68">
        <v>99</v>
      </c>
      <c r="C168" s="87">
        <v>44844</v>
      </c>
      <c r="D168" s="90" t="s">
        <v>45</v>
      </c>
      <c r="E168" s="73" t="s">
        <v>67</v>
      </c>
      <c r="F168" s="88">
        <v>5208.3999999999996</v>
      </c>
      <c r="G168" s="73" t="s">
        <v>40</v>
      </c>
      <c r="H168" s="71" t="s">
        <v>92</v>
      </c>
      <c r="I168" s="73" t="s">
        <v>44</v>
      </c>
      <c r="J168" s="78">
        <f>GastosDetallados[[#This Row],[Fecha(s) o periodo(s) en que se ejercen los recursos (día/mes/año)]]</f>
        <v>44844</v>
      </c>
    </row>
    <row r="169" spans="2:10" ht="30" hidden="1" customHeight="1" x14ac:dyDescent="0.35">
      <c r="B169" s="68">
        <v>99</v>
      </c>
      <c r="C169" s="87">
        <v>44844</v>
      </c>
      <c r="D169" s="90">
        <v>130721</v>
      </c>
      <c r="E169" s="73" t="s">
        <v>67</v>
      </c>
      <c r="F169" s="88">
        <v>464</v>
      </c>
      <c r="G169" s="73" t="s">
        <v>40</v>
      </c>
      <c r="H169" s="73" t="s">
        <v>66</v>
      </c>
      <c r="I169" s="73" t="s">
        <v>44</v>
      </c>
      <c r="J169" s="89">
        <f>GastosDetallados[[#This Row],[Fecha(s) o periodo(s) en que se ejercen los recursos (día/mes/año)]]</f>
        <v>44844</v>
      </c>
    </row>
    <row r="170" spans="2:10" ht="30" hidden="1" customHeight="1" x14ac:dyDescent="0.35">
      <c r="B170" s="68">
        <v>61</v>
      </c>
      <c r="C170" s="87">
        <v>44844</v>
      </c>
      <c r="D170" s="90">
        <v>21777</v>
      </c>
      <c r="E170" s="73" t="s">
        <v>67</v>
      </c>
      <c r="F170" s="88">
        <v>580.75</v>
      </c>
      <c r="G170" s="73" t="s">
        <v>61</v>
      </c>
      <c r="H170" s="73" t="s">
        <v>75</v>
      </c>
      <c r="I170" s="73" t="s">
        <v>44</v>
      </c>
      <c r="J170" s="89">
        <f>GastosDetallados[[#This Row],[Fecha(s) o periodo(s) en que se ejercen los recursos (día/mes/año)]]</f>
        <v>44844</v>
      </c>
    </row>
    <row r="171" spans="2:10" ht="30" hidden="1" customHeight="1" x14ac:dyDescent="0.35">
      <c r="B171" s="68">
        <v>99</v>
      </c>
      <c r="C171" s="87">
        <v>44844</v>
      </c>
      <c r="D171" s="90">
        <v>22577</v>
      </c>
      <c r="E171" s="73" t="s">
        <v>67</v>
      </c>
      <c r="F171" s="88">
        <v>3510.62</v>
      </c>
      <c r="G171" s="73" t="s">
        <v>40</v>
      </c>
      <c r="H171" s="71" t="s">
        <v>93</v>
      </c>
      <c r="I171" s="73" t="s">
        <v>44</v>
      </c>
      <c r="J171" s="89">
        <f>GastosDetallados[[#This Row],[Fecha(s) o periodo(s) en que se ejercen los recursos (día/mes/año)]]</f>
        <v>44844</v>
      </c>
    </row>
    <row r="172" spans="2:10" ht="30" hidden="1" customHeight="1" x14ac:dyDescent="0.35">
      <c r="B172" s="68">
        <v>61</v>
      </c>
      <c r="C172" s="87">
        <v>45213</v>
      </c>
      <c r="D172" s="76">
        <v>386784</v>
      </c>
      <c r="E172" s="71" t="s">
        <v>67</v>
      </c>
      <c r="F172" s="88">
        <v>500</v>
      </c>
      <c r="G172" s="73" t="s">
        <v>61</v>
      </c>
      <c r="H172" s="73" t="s">
        <v>49</v>
      </c>
      <c r="I172" s="71" t="s">
        <v>44</v>
      </c>
      <c r="J172" s="89">
        <f>GastosDetallados[[#This Row],[Fecha(s) o periodo(s) en que se ejercen los recursos (día/mes/año)]]</f>
        <v>45213</v>
      </c>
    </row>
    <row r="173" spans="2:10" ht="30" customHeight="1" x14ac:dyDescent="0.35">
      <c r="B173" s="80">
        <v>64</v>
      </c>
      <c r="C173" s="92">
        <v>45216</v>
      </c>
      <c r="D173" s="93">
        <v>130446</v>
      </c>
      <c r="E173" s="77" t="s">
        <v>67</v>
      </c>
      <c r="F173" s="86">
        <v>500</v>
      </c>
      <c r="G173" s="77" t="s">
        <v>62</v>
      </c>
      <c r="H173" s="77" t="s">
        <v>64</v>
      </c>
      <c r="I173" s="77" t="s">
        <v>44</v>
      </c>
      <c r="J173" s="78">
        <f>GastosDetallados[[#This Row],[Fecha(s) o periodo(s) en que se ejercen los recursos (día/mes/año)]]</f>
        <v>45216</v>
      </c>
    </row>
    <row r="174" spans="2:10" ht="30" hidden="1" customHeight="1" x14ac:dyDescent="0.35">
      <c r="B174" s="68">
        <v>99</v>
      </c>
      <c r="C174" s="87">
        <v>44851</v>
      </c>
      <c r="D174" s="90">
        <v>130801</v>
      </c>
      <c r="E174" s="73" t="s">
        <v>67</v>
      </c>
      <c r="F174" s="88">
        <v>6508.45</v>
      </c>
      <c r="G174" s="73" t="s">
        <v>40</v>
      </c>
      <c r="H174" s="73" t="s">
        <v>66</v>
      </c>
      <c r="I174" s="73" t="s">
        <v>44</v>
      </c>
      <c r="J174" s="89">
        <f>GastosDetallados[[#This Row],[Fecha(s) o periodo(s) en que se ejercen los recursos (día/mes/año)]]</f>
        <v>44851</v>
      </c>
    </row>
    <row r="175" spans="2:10" ht="30" hidden="1" customHeight="1" x14ac:dyDescent="0.35">
      <c r="B175" s="68">
        <v>99</v>
      </c>
      <c r="C175" s="87">
        <v>44851</v>
      </c>
      <c r="D175" s="90">
        <v>914913</v>
      </c>
      <c r="E175" s="73" t="s">
        <v>67</v>
      </c>
      <c r="F175" s="88">
        <v>1250</v>
      </c>
      <c r="G175" s="73" t="s">
        <v>40</v>
      </c>
      <c r="H175" s="73" t="s">
        <v>66</v>
      </c>
      <c r="I175" s="73" t="s">
        <v>44</v>
      </c>
      <c r="J175" s="78">
        <f>GastosDetallados[[#This Row],[Fecha(s) o periodo(s) en que se ejercen los recursos (día/mes/año)]]</f>
        <v>44851</v>
      </c>
    </row>
    <row r="176" spans="2:10" ht="30" hidden="1" customHeight="1" x14ac:dyDescent="0.35">
      <c r="B176" s="68">
        <v>99</v>
      </c>
      <c r="C176" s="87">
        <v>44854</v>
      </c>
      <c r="D176" s="90">
        <v>185923</v>
      </c>
      <c r="E176" s="73" t="s">
        <v>67</v>
      </c>
      <c r="F176" s="88">
        <v>1500</v>
      </c>
      <c r="G176" s="73" t="s">
        <v>40</v>
      </c>
      <c r="H176" s="73" t="s">
        <v>66</v>
      </c>
      <c r="I176" s="73" t="s">
        <v>44</v>
      </c>
      <c r="J176" s="89">
        <f>GastosDetallados[[#This Row],[Fecha(s) o periodo(s) en que se ejercen los recursos (día/mes/año)]]</f>
        <v>44854</v>
      </c>
    </row>
    <row r="177" spans="2:10" ht="30" hidden="1" customHeight="1" x14ac:dyDescent="0.35">
      <c r="B177" s="68">
        <v>99</v>
      </c>
      <c r="C177" s="87">
        <v>44854</v>
      </c>
      <c r="D177" s="90">
        <v>187026</v>
      </c>
      <c r="E177" s="73" t="s">
        <v>67</v>
      </c>
      <c r="F177" s="88">
        <v>480</v>
      </c>
      <c r="G177" s="73" t="s">
        <v>40</v>
      </c>
      <c r="H177" s="73" t="s">
        <v>107</v>
      </c>
      <c r="I177" s="73" t="s">
        <v>44</v>
      </c>
      <c r="J177" s="78">
        <f>GastosDetallados[[#This Row],[Fecha(s) o periodo(s) en que se ejercen los recursos (día/mes/año)]]</f>
        <v>44854</v>
      </c>
    </row>
    <row r="178" spans="2:10" ht="30" hidden="1" customHeight="1" x14ac:dyDescent="0.35">
      <c r="B178" s="68">
        <v>99</v>
      </c>
      <c r="C178" s="87">
        <v>44854</v>
      </c>
      <c r="D178" s="90">
        <v>133727</v>
      </c>
      <c r="E178" s="73" t="s">
        <v>67</v>
      </c>
      <c r="F178" s="88">
        <v>3730</v>
      </c>
      <c r="G178" s="73" t="s">
        <v>40</v>
      </c>
      <c r="H178" s="73" t="s">
        <v>66</v>
      </c>
      <c r="I178" s="73" t="s">
        <v>44</v>
      </c>
      <c r="J178" s="78">
        <f>GastosDetallados[[#This Row],[Fecha(s) o periodo(s) en que se ejercen los recursos (día/mes/año)]]</f>
        <v>44854</v>
      </c>
    </row>
    <row r="179" spans="2:10" ht="30" hidden="1" customHeight="1" x14ac:dyDescent="0.35">
      <c r="B179" s="68">
        <v>61</v>
      </c>
      <c r="C179" s="87">
        <v>44854</v>
      </c>
      <c r="D179" s="90">
        <v>355133</v>
      </c>
      <c r="E179" s="73" t="s">
        <v>67</v>
      </c>
      <c r="F179" s="88">
        <v>3576</v>
      </c>
      <c r="G179" s="73" t="s">
        <v>61</v>
      </c>
      <c r="H179" s="73" t="s">
        <v>75</v>
      </c>
      <c r="I179" s="73" t="s">
        <v>44</v>
      </c>
      <c r="J179" s="89">
        <f>GastosDetallados[[#This Row],[Fecha(s) o periodo(s) en que se ejercen los recursos (día/mes/año)]]</f>
        <v>44854</v>
      </c>
    </row>
    <row r="180" spans="2:10" ht="30" hidden="1" customHeight="1" x14ac:dyDescent="0.35">
      <c r="B180" s="68">
        <v>61</v>
      </c>
      <c r="C180" s="87">
        <v>44854</v>
      </c>
      <c r="D180" s="90">
        <v>360770</v>
      </c>
      <c r="E180" s="73" t="s">
        <v>67</v>
      </c>
      <c r="F180" s="88">
        <v>1604.25</v>
      </c>
      <c r="G180" s="73" t="s">
        <v>61</v>
      </c>
      <c r="H180" s="73" t="s">
        <v>75</v>
      </c>
      <c r="I180" s="73" t="s">
        <v>44</v>
      </c>
      <c r="J180" s="78">
        <f>GastosDetallados[[#This Row],[Fecha(s) o periodo(s) en que se ejercen los recursos (día/mes/año)]]</f>
        <v>44854</v>
      </c>
    </row>
    <row r="181" spans="2:10" ht="30" hidden="1" customHeight="1" x14ac:dyDescent="0.35">
      <c r="B181" s="68">
        <v>99</v>
      </c>
      <c r="C181" s="87">
        <v>44855</v>
      </c>
      <c r="D181" s="90">
        <v>374649</v>
      </c>
      <c r="E181" s="73" t="s">
        <v>67</v>
      </c>
      <c r="F181" s="88">
        <v>5400</v>
      </c>
      <c r="G181" s="73" t="s">
        <v>40</v>
      </c>
      <c r="H181" s="71" t="s">
        <v>94</v>
      </c>
      <c r="I181" s="73" t="s">
        <v>44</v>
      </c>
      <c r="J181" s="89">
        <f>GastosDetallados[[#This Row],[Fecha(s) o periodo(s) en que se ejercen los recursos (día/mes/año)]]</f>
        <v>44855</v>
      </c>
    </row>
    <row r="182" spans="2:10" ht="30" hidden="1" customHeight="1" x14ac:dyDescent="0.35">
      <c r="B182" s="68">
        <v>99</v>
      </c>
      <c r="C182" s="87">
        <v>44861</v>
      </c>
      <c r="D182" s="90">
        <v>368860</v>
      </c>
      <c r="E182" s="73" t="s">
        <v>67</v>
      </c>
      <c r="F182" s="88">
        <v>10400</v>
      </c>
      <c r="G182" s="73" t="s">
        <v>40</v>
      </c>
      <c r="H182" s="73" t="s">
        <v>66</v>
      </c>
      <c r="I182" s="73" t="s">
        <v>44</v>
      </c>
      <c r="J182" s="89">
        <f>GastosDetallados[[#This Row],[Fecha(s) o periodo(s) en que se ejercen los recursos (día/mes/año)]]</f>
        <v>44861</v>
      </c>
    </row>
    <row r="183" spans="2:10" ht="30" hidden="1" customHeight="1" x14ac:dyDescent="0.35">
      <c r="B183" s="68">
        <v>99</v>
      </c>
      <c r="C183" s="87">
        <v>44862</v>
      </c>
      <c r="D183" s="90">
        <v>368546</v>
      </c>
      <c r="E183" s="73" t="s">
        <v>67</v>
      </c>
      <c r="F183" s="88">
        <v>4005</v>
      </c>
      <c r="G183" s="73" t="s">
        <v>40</v>
      </c>
      <c r="H183" s="71" t="s">
        <v>95</v>
      </c>
      <c r="I183" s="73" t="s">
        <v>44</v>
      </c>
      <c r="J183" s="89">
        <f>GastosDetallados[[#This Row],[Fecha(s) o periodo(s) en que se ejercen los recursos (día/mes/año)]]</f>
        <v>44862</v>
      </c>
    </row>
    <row r="184" spans="2:10" ht="30" hidden="1" customHeight="1" x14ac:dyDescent="0.35">
      <c r="B184" s="68">
        <v>99</v>
      </c>
      <c r="C184" s="87">
        <v>44869</v>
      </c>
      <c r="D184" s="90">
        <v>268487</v>
      </c>
      <c r="E184" s="73" t="s">
        <v>67</v>
      </c>
      <c r="F184" s="88">
        <v>1485</v>
      </c>
      <c r="G184" s="73" t="s">
        <v>40</v>
      </c>
      <c r="H184" s="71" t="s">
        <v>96</v>
      </c>
      <c r="I184" s="73" t="s">
        <v>44</v>
      </c>
      <c r="J184" s="89">
        <f>GastosDetallados[[#This Row],[Fecha(s) o periodo(s) en que se ejercen los recursos (día/mes/año)]]</f>
        <v>44869</v>
      </c>
    </row>
    <row r="185" spans="2:10" ht="30" hidden="1" customHeight="1" x14ac:dyDescent="0.35">
      <c r="B185" s="68">
        <v>99</v>
      </c>
      <c r="C185" s="87">
        <v>44869</v>
      </c>
      <c r="D185" s="90">
        <v>121155</v>
      </c>
      <c r="E185" s="73" t="s">
        <v>67</v>
      </c>
      <c r="F185" s="88">
        <v>2295</v>
      </c>
      <c r="G185" s="73" t="s">
        <v>40</v>
      </c>
      <c r="H185" s="73" t="s">
        <v>66</v>
      </c>
      <c r="I185" s="73" t="s">
        <v>44</v>
      </c>
      <c r="J185" s="89">
        <f>GastosDetallados[[#This Row],[Fecha(s) o periodo(s) en que se ejercen los recursos (día/mes/año)]]</f>
        <v>44869</v>
      </c>
    </row>
    <row r="186" spans="2:10" ht="30" hidden="1" customHeight="1" x14ac:dyDescent="0.35">
      <c r="B186" s="68">
        <v>61</v>
      </c>
      <c r="C186" s="87">
        <v>44873</v>
      </c>
      <c r="D186" s="90">
        <v>202842</v>
      </c>
      <c r="E186" s="73" t="s">
        <v>67</v>
      </c>
      <c r="F186" s="88">
        <v>16328</v>
      </c>
      <c r="G186" s="73" t="s">
        <v>61</v>
      </c>
      <c r="H186" s="73" t="s">
        <v>75</v>
      </c>
      <c r="I186" s="73" t="s">
        <v>44</v>
      </c>
      <c r="J186" s="89">
        <f>GastosDetallados[[#This Row],[Fecha(s) o periodo(s) en que se ejercen los recursos (día/mes/año)]]</f>
        <v>44873</v>
      </c>
    </row>
    <row r="187" spans="2:10" ht="30" hidden="1" customHeight="1" x14ac:dyDescent="0.35">
      <c r="B187" s="68">
        <v>61</v>
      </c>
      <c r="C187" s="87">
        <v>44873</v>
      </c>
      <c r="D187" s="90">
        <v>203562</v>
      </c>
      <c r="E187" s="73" t="s">
        <v>67</v>
      </c>
      <c r="F187" s="88">
        <v>500</v>
      </c>
      <c r="G187" s="73" t="s">
        <v>61</v>
      </c>
      <c r="H187" s="73" t="s">
        <v>49</v>
      </c>
      <c r="I187" s="73" t="s">
        <v>44</v>
      </c>
      <c r="J187" s="89">
        <f>GastosDetallados[[#This Row],[Fecha(s) o periodo(s) en que se ejercen los recursos (día/mes/año)]]</f>
        <v>44873</v>
      </c>
    </row>
    <row r="188" spans="2:10" ht="30" hidden="1" customHeight="1" x14ac:dyDescent="0.35">
      <c r="B188" s="68">
        <v>61</v>
      </c>
      <c r="C188" s="87">
        <v>44873</v>
      </c>
      <c r="D188" s="90">
        <v>205636</v>
      </c>
      <c r="E188" s="73" t="s">
        <v>67</v>
      </c>
      <c r="F188" s="88">
        <v>500</v>
      </c>
      <c r="G188" s="73" t="s">
        <v>61</v>
      </c>
      <c r="H188" s="73" t="s">
        <v>49</v>
      </c>
      <c r="I188" s="73" t="s">
        <v>44</v>
      </c>
      <c r="J188" s="78">
        <f>GastosDetallados[[#This Row],[Fecha(s) o periodo(s) en que se ejercen los recursos (día/mes/año)]]</f>
        <v>44873</v>
      </c>
    </row>
    <row r="189" spans="2:10" ht="30" hidden="1" customHeight="1" x14ac:dyDescent="0.35">
      <c r="B189" s="68">
        <v>61</v>
      </c>
      <c r="C189" s="87">
        <v>44873</v>
      </c>
      <c r="D189" s="90">
        <v>206207</v>
      </c>
      <c r="E189" s="73" t="s">
        <v>67</v>
      </c>
      <c r="F189" s="88">
        <v>500</v>
      </c>
      <c r="G189" s="73" t="s">
        <v>61</v>
      </c>
      <c r="H189" s="73" t="s">
        <v>49</v>
      </c>
      <c r="I189" s="73" t="s">
        <v>44</v>
      </c>
      <c r="J189" s="78">
        <f>GastosDetallados[[#This Row],[Fecha(s) o periodo(s) en que se ejercen los recursos (día/mes/año)]]</f>
        <v>44873</v>
      </c>
    </row>
    <row r="190" spans="2:10" ht="30" hidden="1" customHeight="1" x14ac:dyDescent="0.35">
      <c r="B190" s="68">
        <v>61</v>
      </c>
      <c r="C190" s="87">
        <v>44873</v>
      </c>
      <c r="D190" s="90">
        <v>207262</v>
      </c>
      <c r="E190" s="73" t="s">
        <v>67</v>
      </c>
      <c r="F190" s="88">
        <v>500</v>
      </c>
      <c r="G190" s="73" t="s">
        <v>61</v>
      </c>
      <c r="H190" s="73" t="s">
        <v>49</v>
      </c>
      <c r="I190" s="73" t="s">
        <v>44</v>
      </c>
      <c r="J190" s="78">
        <f>GastosDetallados[[#This Row],[Fecha(s) o periodo(s) en que se ejercen los recursos (día/mes/año)]]</f>
        <v>44873</v>
      </c>
    </row>
    <row r="191" spans="2:10" ht="30" hidden="1" customHeight="1" x14ac:dyDescent="0.35">
      <c r="B191" s="68">
        <v>61</v>
      </c>
      <c r="C191" s="87">
        <v>44873</v>
      </c>
      <c r="D191" s="90">
        <v>207881</v>
      </c>
      <c r="E191" s="73" t="s">
        <v>67</v>
      </c>
      <c r="F191" s="88">
        <v>500</v>
      </c>
      <c r="G191" s="73" t="s">
        <v>61</v>
      </c>
      <c r="H191" s="73" t="s">
        <v>49</v>
      </c>
      <c r="I191" s="73" t="s">
        <v>44</v>
      </c>
      <c r="J191" s="78">
        <f>GastosDetallados[[#This Row],[Fecha(s) o periodo(s) en que se ejercen los recursos (día/mes/año)]]</f>
        <v>44873</v>
      </c>
    </row>
    <row r="192" spans="2:10" ht="30" customHeight="1" x14ac:dyDescent="0.35">
      <c r="B192" s="68">
        <v>64</v>
      </c>
      <c r="C192" s="87">
        <v>44873</v>
      </c>
      <c r="D192" s="90">
        <v>130508</v>
      </c>
      <c r="E192" s="73" t="s">
        <v>67</v>
      </c>
      <c r="F192" s="88">
        <v>2500</v>
      </c>
      <c r="G192" s="73" t="s">
        <v>62</v>
      </c>
      <c r="H192" s="73" t="s">
        <v>64</v>
      </c>
      <c r="I192" s="73" t="s">
        <v>44</v>
      </c>
      <c r="J192" s="89">
        <f>GastosDetallados[[#This Row],[Fecha(s) o periodo(s) en que se ejercen los recursos (día/mes/año)]]</f>
        <v>44873</v>
      </c>
    </row>
    <row r="193" spans="2:16" ht="30" customHeight="1" x14ac:dyDescent="0.35">
      <c r="B193" s="68">
        <v>64</v>
      </c>
      <c r="C193" s="87">
        <v>44873</v>
      </c>
      <c r="D193" s="90">
        <v>209547</v>
      </c>
      <c r="E193" s="73" t="s">
        <v>67</v>
      </c>
      <c r="F193" s="88">
        <v>1500</v>
      </c>
      <c r="G193" s="73" t="s">
        <v>62</v>
      </c>
      <c r="H193" s="73" t="s">
        <v>64</v>
      </c>
      <c r="I193" s="73" t="s">
        <v>44</v>
      </c>
      <c r="J193" s="89">
        <f>GastosDetallados[[#This Row],[Fecha(s) o periodo(s) en que se ejercen los recursos (día/mes/año)]]</f>
        <v>44873</v>
      </c>
    </row>
    <row r="194" spans="2:16" ht="30" hidden="1" customHeight="1" x14ac:dyDescent="0.35">
      <c r="B194" s="68">
        <v>99</v>
      </c>
      <c r="C194" s="87">
        <v>44873</v>
      </c>
      <c r="D194" s="90">
        <v>216577</v>
      </c>
      <c r="E194" s="73" t="s">
        <v>67</v>
      </c>
      <c r="F194" s="88">
        <v>840</v>
      </c>
      <c r="G194" s="73" t="s">
        <v>40</v>
      </c>
      <c r="H194" s="73" t="s">
        <v>83</v>
      </c>
      <c r="I194" s="73" t="s">
        <v>44</v>
      </c>
      <c r="J194" s="89">
        <f>GastosDetallados[[#This Row],[Fecha(s) o periodo(s) en que se ejercen los recursos (día/mes/año)]]</f>
        <v>44873</v>
      </c>
    </row>
    <row r="195" spans="2:16" ht="30" hidden="1" customHeight="1" x14ac:dyDescent="0.35">
      <c r="B195" s="68">
        <v>99</v>
      </c>
      <c r="C195" s="87">
        <v>44875</v>
      </c>
      <c r="D195" s="90">
        <v>219636</v>
      </c>
      <c r="E195" s="73" t="s">
        <v>67</v>
      </c>
      <c r="F195" s="88">
        <v>200</v>
      </c>
      <c r="G195" s="73" t="s">
        <v>40</v>
      </c>
      <c r="H195" s="73" t="s">
        <v>66</v>
      </c>
      <c r="I195" s="73" t="s">
        <v>44</v>
      </c>
      <c r="J195" s="89">
        <f>GastosDetallados[[#This Row],[Fecha(s) o periodo(s) en que se ejercen los recursos (día/mes/año)]]</f>
        <v>44875</v>
      </c>
    </row>
    <row r="196" spans="2:16" ht="30" hidden="1" customHeight="1" x14ac:dyDescent="0.35">
      <c r="B196" s="68">
        <v>99</v>
      </c>
      <c r="C196" s="87">
        <v>44875</v>
      </c>
      <c r="D196" s="90">
        <v>163107</v>
      </c>
      <c r="E196" s="73" t="s">
        <v>67</v>
      </c>
      <c r="F196" s="88">
        <v>500</v>
      </c>
      <c r="G196" s="73" t="s">
        <v>40</v>
      </c>
      <c r="H196" s="73" t="s">
        <v>66</v>
      </c>
      <c r="I196" s="73" t="s">
        <v>44</v>
      </c>
      <c r="J196" s="78">
        <f>GastosDetallados[[#This Row],[Fecha(s) o periodo(s) en que se ejercen los recursos (día/mes/año)]]</f>
        <v>44875</v>
      </c>
    </row>
    <row r="197" spans="2:16" ht="30" hidden="1" customHeight="1" x14ac:dyDescent="0.35">
      <c r="B197" s="68">
        <v>99</v>
      </c>
      <c r="C197" s="87">
        <v>44875</v>
      </c>
      <c r="D197" s="90">
        <v>163306</v>
      </c>
      <c r="E197" s="73" t="s">
        <v>67</v>
      </c>
      <c r="F197" s="88">
        <v>4408</v>
      </c>
      <c r="G197" s="73" t="s">
        <v>40</v>
      </c>
      <c r="H197" s="73" t="s">
        <v>66</v>
      </c>
      <c r="I197" s="73" t="s">
        <v>44</v>
      </c>
      <c r="J197" s="78">
        <f>GastosDetallados[[#This Row],[Fecha(s) o periodo(s) en que se ejercen los recursos (día/mes/año)]]</f>
        <v>44875</v>
      </c>
    </row>
    <row r="198" spans="2:16" ht="30" hidden="1" customHeight="1" x14ac:dyDescent="0.35">
      <c r="B198" s="68">
        <v>99</v>
      </c>
      <c r="C198" s="87">
        <v>44875</v>
      </c>
      <c r="D198" s="90">
        <v>163505</v>
      </c>
      <c r="E198" s="73" t="s">
        <v>67</v>
      </c>
      <c r="F198" s="88">
        <v>2448</v>
      </c>
      <c r="G198" s="73" t="s">
        <v>40</v>
      </c>
      <c r="H198" s="73" t="s">
        <v>66</v>
      </c>
      <c r="I198" s="73" t="s">
        <v>44</v>
      </c>
      <c r="J198" s="78">
        <f>GastosDetallados[[#This Row],[Fecha(s) o periodo(s) en que se ejercen los recursos (día/mes/año)]]</f>
        <v>44875</v>
      </c>
    </row>
    <row r="199" spans="2:16" ht="30" hidden="1" customHeight="1" x14ac:dyDescent="0.35">
      <c r="B199" s="68">
        <v>99</v>
      </c>
      <c r="C199" s="87">
        <v>44879</v>
      </c>
      <c r="D199" s="90">
        <v>775768</v>
      </c>
      <c r="E199" s="73" t="s">
        <v>67</v>
      </c>
      <c r="F199" s="88">
        <v>3960</v>
      </c>
      <c r="G199" s="73" t="s">
        <v>40</v>
      </c>
      <c r="H199" s="71" t="s">
        <v>97</v>
      </c>
      <c r="I199" s="73" t="s">
        <v>44</v>
      </c>
      <c r="J199" s="89">
        <f>GastosDetallados[[#This Row],[Fecha(s) o periodo(s) en que se ejercen los recursos (día/mes/año)]]</f>
        <v>44879</v>
      </c>
    </row>
    <row r="200" spans="2:16" ht="30" hidden="1" customHeight="1" x14ac:dyDescent="0.35">
      <c r="B200" s="68">
        <v>99</v>
      </c>
      <c r="C200" s="87">
        <v>44881</v>
      </c>
      <c r="D200" s="90">
        <v>122043</v>
      </c>
      <c r="E200" s="73" t="s">
        <v>67</v>
      </c>
      <c r="F200" s="88">
        <v>7385.1</v>
      </c>
      <c r="G200" s="73" t="s">
        <v>40</v>
      </c>
      <c r="H200" s="73" t="s">
        <v>66</v>
      </c>
      <c r="I200" s="73" t="s">
        <v>44</v>
      </c>
      <c r="J200" s="89">
        <f>GastosDetallados[[#This Row],[Fecha(s) o periodo(s) en que se ejercen los recursos (día/mes/año)]]</f>
        <v>44881</v>
      </c>
    </row>
    <row r="201" spans="2:16" ht="30" hidden="1" customHeight="1" x14ac:dyDescent="0.35">
      <c r="B201" s="68">
        <v>99</v>
      </c>
      <c r="C201" s="87">
        <v>44881</v>
      </c>
      <c r="D201" s="90">
        <v>125631</v>
      </c>
      <c r="E201" s="73" t="s">
        <v>67</v>
      </c>
      <c r="F201" s="88">
        <v>1023.5</v>
      </c>
      <c r="G201" s="73" t="s">
        <v>40</v>
      </c>
      <c r="H201" s="73" t="s">
        <v>66</v>
      </c>
      <c r="I201" s="73" t="s">
        <v>44</v>
      </c>
      <c r="J201" s="78">
        <f>GastosDetallados[[#This Row],[Fecha(s) o periodo(s) en que se ejercen los recursos (día/mes/año)]]</f>
        <v>44881</v>
      </c>
    </row>
    <row r="202" spans="2:16" ht="30" hidden="1" customHeight="1" x14ac:dyDescent="0.35">
      <c r="B202" s="68">
        <v>99</v>
      </c>
      <c r="C202" s="87">
        <v>44883</v>
      </c>
      <c r="D202" s="90">
        <v>304284</v>
      </c>
      <c r="E202" s="73" t="s">
        <v>67</v>
      </c>
      <c r="F202" s="88">
        <v>5085</v>
      </c>
      <c r="G202" s="73" t="s">
        <v>40</v>
      </c>
      <c r="H202" s="71" t="s">
        <v>98</v>
      </c>
      <c r="I202" s="73" t="s">
        <v>44</v>
      </c>
      <c r="J202" s="89">
        <f>GastosDetallados[[#This Row],[Fecha(s) o periodo(s) en que se ejercen los recursos (día/mes/año)]]</f>
        <v>44883</v>
      </c>
    </row>
    <row r="203" spans="2:16" ht="30" hidden="1" customHeight="1" x14ac:dyDescent="0.35">
      <c r="B203" s="68">
        <v>61</v>
      </c>
      <c r="C203" s="87">
        <v>44883</v>
      </c>
      <c r="D203" s="90">
        <v>305692</v>
      </c>
      <c r="E203" s="73" t="s">
        <v>67</v>
      </c>
      <c r="F203" s="88">
        <v>1733.05</v>
      </c>
      <c r="G203" s="73" t="s">
        <v>61</v>
      </c>
      <c r="H203" s="73" t="s">
        <v>75</v>
      </c>
      <c r="I203" s="73" t="s">
        <v>44</v>
      </c>
      <c r="J203" s="89">
        <f>GastosDetallados[[#This Row],[Fecha(s) o periodo(s) en que se ejercen los recursos (día/mes/año)]]</f>
        <v>44883</v>
      </c>
      <c r="P203" s="46"/>
    </row>
    <row r="204" spans="2:16" ht="30" hidden="1" customHeight="1" x14ac:dyDescent="0.35">
      <c r="B204" s="68">
        <v>61</v>
      </c>
      <c r="C204" s="87">
        <v>44883</v>
      </c>
      <c r="D204" s="90">
        <v>307240</v>
      </c>
      <c r="E204" s="73" t="s">
        <v>67</v>
      </c>
      <c r="F204" s="88">
        <v>1131.5999999999999</v>
      </c>
      <c r="G204" s="73" t="s">
        <v>61</v>
      </c>
      <c r="H204" s="73" t="s">
        <v>75</v>
      </c>
      <c r="I204" s="73" t="s">
        <v>44</v>
      </c>
      <c r="J204" s="78">
        <f>GastosDetallados[[#This Row],[Fecha(s) o periodo(s) en que se ejercen los recursos (día/mes/año)]]</f>
        <v>44883</v>
      </c>
      <c r="P204" s="46"/>
    </row>
    <row r="205" spans="2:16" ht="30" hidden="1" customHeight="1" x14ac:dyDescent="0.35">
      <c r="B205" s="68">
        <v>61</v>
      </c>
      <c r="C205" s="87">
        <v>44883</v>
      </c>
      <c r="D205" s="90">
        <v>308845</v>
      </c>
      <c r="E205" s="73" t="s">
        <v>67</v>
      </c>
      <c r="F205" s="88">
        <v>257.52</v>
      </c>
      <c r="G205" s="73" t="s">
        <v>61</v>
      </c>
      <c r="H205" s="73" t="s">
        <v>75</v>
      </c>
      <c r="I205" s="73" t="s">
        <v>44</v>
      </c>
      <c r="J205" s="78">
        <f>GastosDetallados[[#This Row],[Fecha(s) o periodo(s) en que se ejercen los recursos (día/mes/año)]]</f>
        <v>44883</v>
      </c>
      <c r="P205" s="46"/>
    </row>
    <row r="206" spans="2:16" ht="30" hidden="1" customHeight="1" x14ac:dyDescent="0.35">
      <c r="B206" s="68">
        <v>99</v>
      </c>
      <c r="C206" s="87">
        <v>44887</v>
      </c>
      <c r="D206" s="90">
        <v>5018962</v>
      </c>
      <c r="E206" s="73" t="s">
        <v>67</v>
      </c>
      <c r="F206" s="88">
        <v>39</v>
      </c>
      <c r="G206" s="73" t="s">
        <v>40</v>
      </c>
      <c r="H206" s="73" t="s">
        <v>66</v>
      </c>
      <c r="I206" s="73" t="s">
        <v>44</v>
      </c>
      <c r="J206" s="89">
        <f>GastosDetallados[[#This Row],[Fecha(s) o periodo(s) en que se ejercen los recursos (día/mes/año)]]</f>
        <v>44887</v>
      </c>
    </row>
    <row r="207" spans="2:16" ht="30" hidden="1" customHeight="1" x14ac:dyDescent="0.35">
      <c r="B207" s="68">
        <v>99</v>
      </c>
      <c r="C207" s="87">
        <v>44887</v>
      </c>
      <c r="D207" s="90">
        <v>170911</v>
      </c>
      <c r="E207" s="73" t="s">
        <v>67</v>
      </c>
      <c r="F207" s="88">
        <v>1825</v>
      </c>
      <c r="G207" s="73" t="s">
        <v>40</v>
      </c>
      <c r="H207" s="73" t="s">
        <v>66</v>
      </c>
      <c r="I207" s="73" t="s">
        <v>44</v>
      </c>
      <c r="J207" s="78">
        <f>GastosDetallados[[#This Row],[Fecha(s) o periodo(s) en que se ejercen los recursos (día/mes/año)]]</f>
        <v>44887</v>
      </c>
    </row>
    <row r="208" spans="2:16" ht="30" hidden="1" customHeight="1" x14ac:dyDescent="0.35">
      <c r="B208" s="68">
        <v>99</v>
      </c>
      <c r="C208" s="87">
        <v>44887</v>
      </c>
      <c r="D208" s="90">
        <v>171511</v>
      </c>
      <c r="E208" s="73" t="s">
        <v>67</v>
      </c>
      <c r="F208" s="88">
        <v>464.5</v>
      </c>
      <c r="G208" s="73" t="s">
        <v>40</v>
      </c>
      <c r="H208" s="73" t="s">
        <v>66</v>
      </c>
      <c r="I208" s="73" t="s">
        <v>44</v>
      </c>
      <c r="J208" s="78">
        <f>GastosDetallados[[#This Row],[Fecha(s) o periodo(s) en que se ejercen los recursos (día/mes/año)]]</f>
        <v>44887</v>
      </c>
    </row>
    <row r="209" spans="2:10" ht="30" customHeight="1" x14ac:dyDescent="0.35">
      <c r="B209" s="68">
        <v>64</v>
      </c>
      <c r="C209" s="87">
        <v>44889</v>
      </c>
      <c r="D209" s="90">
        <v>41987</v>
      </c>
      <c r="E209" s="73" t="s">
        <v>67</v>
      </c>
      <c r="F209" s="88">
        <v>1982.51</v>
      </c>
      <c r="G209" s="73" t="s">
        <v>62</v>
      </c>
      <c r="H209" s="73" t="s">
        <v>73</v>
      </c>
      <c r="I209" s="73" t="s">
        <v>44</v>
      </c>
      <c r="J209" s="89">
        <f>GastosDetallados[[#This Row],[Fecha(s) o periodo(s) en que se ejercen los recursos (día/mes/año)]]</f>
        <v>44889</v>
      </c>
    </row>
    <row r="210" spans="2:10" ht="30" customHeight="1" x14ac:dyDescent="0.35">
      <c r="B210" s="68">
        <v>64</v>
      </c>
      <c r="C210" s="87">
        <v>44889</v>
      </c>
      <c r="D210" s="90">
        <v>114115</v>
      </c>
      <c r="E210" s="73" t="s">
        <v>67</v>
      </c>
      <c r="F210" s="88">
        <v>700</v>
      </c>
      <c r="G210" s="73" t="s">
        <v>62</v>
      </c>
      <c r="H210" s="73" t="s">
        <v>64</v>
      </c>
      <c r="I210" s="73" t="s">
        <v>44</v>
      </c>
      <c r="J210" s="89">
        <f>GastosDetallados[[#This Row],[Fecha(s) o periodo(s) en que se ejercen los recursos (día/mes/año)]]</f>
        <v>44889</v>
      </c>
    </row>
    <row r="211" spans="2:10" ht="30" hidden="1" customHeight="1" x14ac:dyDescent="0.35">
      <c r="B211" s="68">
        <v>99</v>
      </c>
      <c r="C211" s="87">
        <v>44890</v>
      </c>
      <c r="D211" s="90">
        <v>348234</v>
      </c>
      <c r="E211" s="73" t="s">
        <v>67</v>
      </c>
      <c r="F211" s="88">
        <v>3330</v>
      </c>
      <c r="G211" s="73" t="s">
        <v>40</v>
      </c>
      <c r="H211" s="71" t="s">
        <v>99</v>
      </c>
      <c r="I211" s="73" t="s">
        <v>44</v>
      </c>
      <c r="J211" s="89">
        <f>GastosDetallados[[#This Row],[Fecha(s) o periodo(s) en que se ejercen los recursos (día/mes/año)]]</f>
        <v>44890</v>
      </c>
    </row>
    <row r="212" spans="2:10" ht="30" hidden="1" customHeight="1" x14ac:dyDescent="0.35">
      <c r="B212" s="68">
        <v>61</v>
      </c>
      <c r="C212" s="87">
        <v>44890</v>
      </c>
      <c r="D212" s="90">
        <v>349568</v>
      </c>
      <c r="E212" s="73" t="s">
        <v>67</v>
      </c>
      <c r="F212" s="88">
        <v>417.6</v>
      </c>
      <c r="G212" s="73" t="s">
        <v>61</v>
      </c>
      <c r="H212" s="73" t="s">
        <v>75</v>
      </c>
      <c r="I212" s="73" t="s">
        <v>44</v>
      </c>
      <c r="J212" s="89">
        <f>GastosDetallados[[#This Row],[Fecha(s) o periodo(s) en que se ejercen los recursos (día/mes/año)]]</f>
        <v>44890</v>
      </c>
    </row>
    <row r="213" spans="2:10" ht="30" hidden="1" customHeight="1" x14ac:dyDescent="0.35">
      <c r="B213" s="68">
        <v>99</v>
      </c>
      <c r="C213" s="87">
        <v>44895</v>
      </c>
      <c r="D213" s="90">
        <v>359869</v>
      </c>
      <c r="E213" s="73" t="s">
        <v>67</v>
      </c>
      <c r="F213" s="88">
        <v>6500</v>
      </c>
      <c r="G213" s="73" t="s">
        <v>40</v>
      </c>
      <c r="H213" s="73" t="s">
        <v>66</v>
      </c>
      <c r="I213" s="73" t="s">
        <v>44</v>
      </c>
      <c r="J213" s="89">
        <f>GastosDetallados[[#This Row],[Fecha(s) o periodo(s) en que se ejercen los recursos (día/mes/año)]]</f>
        <v>44895</v>
      </c>
    </row>
    <row r="214" spans="2:10" ht="30" hidden="1" customHeight="1" x14ac:dyDescent="0.35">
      <c r="B214" s="68">
        <v>99</v>
      </c>
      <c r="C214" s="87">
        <v>44895</v>
      </c>
      <c r="D214" s="90">
        <v>362194</v>
      </c>
      <c r="E214" s="73" t="s">
        <v>67</v>
      </c>
      <c r="F214" s="88">
        <v>1500</v>
      </c>
      <c r="G214" s="73" t="s">
        <v>40</v>
      </c>
      <c r="H214" s="73" t="s">
        <v>66</v>
      </c>
      <c r="I214" s="73" t="s">
        <v>44</v>
      </c>
      <c r="J214" s="78">
        <f>GastosDetallados[[#This Row],[Fecha(s) o periodo(s) en que se ejercen los recursos (día/mes/año)]]</f>
        <v>44895</v>
      </c>
    </row>
    <row r="215" spans="2:10" ht="30" hidden="1" customHeight="1" x14ac:dyDescent="0.35">
      <c r="B215" s="68">
        <v>61</v>
      </c>
      <c r="C215" s="87">
        <v>44897</v>
      </c>
      <c r="D215" s="90">
        <v>432098</v>
      </c>
      <c r="E215" s="73" t="s">
        <v>67</v>
      </c>
      <c r="F215" s="88">
        <v>1114.3499999999999</v>
      </c>
      <c r="G215" s="73" t="s">
        <v>61</v>
      </c>
      <c r="H215" s="73" t="s">
        <v>75</v>
      </c>
      <c r="I215" s="73" t="s">
        <v>44</v>
      </c>
      <c r="J215" s="78">
        <f>GastosDetallados[[#This Row],[Fecha(s) o periodo(s) en que se ejercen los recursos (día/mes/año)]]</f>
        <v>44897</v>
      </c>
    </row>
    <row r="216" spans="2:10" ht="30" hidden="1" customHeight="1" x14ac:dyDescent="0.35">
      <c r="B216" s="68">
        <v>61</v>
      </c>
      <c r="C216" s="87">
        <v>44897</v>
      </c>
      <c r="D216" s="90">
        <v>573570</v>
      </c>
      <c r="E216" s="73" t="s">
        <v>67</v>
      </c>
      <c r="F216" s="88">
        <v>640.54999999999995</v>
      </c>
      <c r="G216" s="73" t="s">
        <v>61</v>
      </c>
      <c r="H216" s="73" t="s">
        <v>75</v>
      </c>
      <c r="I216" s="73" t="s">
        <v>44</v>
      </c>
      <c r="J216" s="78">
        <f>GastosDetallados[[#This Row],[Fecha(s) o periodo(s) en que se ejercen los recursos (día/mes/año)]]</f>
        <v>44897</v>
      </c>
    </row>
    <row r="217" spans="2:10" ht="30" hidden="1" customHeight="1" x14ac:dyDescent="0.35">
      <c r="B217" s="68">
        <v>99</v>
      </c>
      <c r="C217" s="87">
        <v>44897</v>
      </c>
      <c r="D217" s="90">
        <v>575675</v>
      </c>
      <c r="E217" s="73" t="s">
        <v>67</v>
      </c>
      <c r="F217" s="88">
        <v>3465</v>
      </c>
      <c r="G217" s="73" t="s">
        <v>40</v>
      </c>
      <c r="H217" s="71" t="s">
        <v>100</v>
      </c>
      <c r="I217" s="73" t="s">
        <v>44</v>
      </c>
      <c r="J217" s="89">
        <f>GastosDetallados[[#This Row],[Fecha(s) o periodo(s) en que se ejercen los recursos (día/mes/año)]]</f>
        <v>44897</v>
      </c>
    </row>
    <row r="218" spans="2:10" ht="30" hidden="1" customHeight="1" x14ac:dyDescent="0.35">
      <c r="B218" s="68">
        <v>99</v>
      </c>
      <c r="C218" s="87">
        <v>44897</v>
      </c>
      <c r="D218" s="90">
        <v>165512</v>
      </c>
      <c r="E218" s="73" t="s">
        <v>67</v>
      </c>
      <c r="F218" s="88">
        <v>708.5</v>
      </c>
      <c r="G218" s="73" t="s">
        <v>40</v>
      </c>
      <c r="H218" s="73" t="s">
        <v>66</v>
      </c>
      <c r="I218" s="73" t="s">
        <v>44</v>
      </c>
      <c r="J218" s="89">
        <f>GastosDetallados[[#This Row],[Fecha(s) o periodo(s) en que se ejercen los recursos (día/mes/año)]]</f>
        <v>44897</v>
      </c>
    </row>
    <row r="219" spans="2:10" ht="30" hidden="1" customHeight="1" x14ac:dyDescent="0.35">
      <c r="B219" s="68">
        <v>61</v>
      </c>
      <c r="C219" s="87">
        <v>44900</v>
      </c>
      <c r="D219" s="90">
        <v>5023802</v>
      </c>
      <c r="E219" s="73" t="s">
        <v>67</v>
      </c>
      <c r="F219" s="88">
        <v>500</v>
      </c>
      <c r="G219" s="73" t="s">
        <v>61</v>
      </c>
      <c r="H219" s="73" t="s">
        <v>49</v>
      </c>
      <c r="I219" s="73" t="s">
        <v>44</v>
      </c>
      <c r="J219" s="89">
        <f>GastosDetallados[[#This Row],[Fecha(s) o periodo(s) en que se ejercen los recursos (día/mes/año)]]</f>
        <v>44900</v>
      </c>
    </row>
    <row r="220" spans="2:10" ht="30" hidden="1" customHeight="1" x14ac:dyDescent="0.35">
      <c r="B220" s="68">
        <v>61</v>
      </c>
      <c r="C220" s="87">
        <v>44900</v>
      </c>
      <c r="D220" s="90">
        <v>5024625</v>
      </c>
      <c r="E220" s="73" t="s">
        <v>67</v>
      </c>
      <c r="F220" s="88">
        <v>500</v>
      </c>
      <c r="G220" s="73" t="s">
        <v>61</v>
      </c>
      <c r="H220" s="73" t="s">
        <v>49</v>
      </c>
      <c r="I220" s="73" t="s">
        <v>44</v>
      </c>
      <c r="J220" s="78">
        <f>GastosDetallados[[#This Row],[Fecha(s) o periodo(s) en que se ejercen los recursos (día/mes/año)]]</f>
        <v>44900</v>
      </c>
    </row>
    <row r="221" spans="2:10" ht="30" hidden="1" customHeight="1" x14ac:dyDescent="0.35">
      <c r="B221" s="68">
        <v>61</v>
      </c>
      <c r="C221" s="87">
        <v>44900</v>
      </c>
      <c r="D221" s="90">
        <v>5025295</v>
      </c>
      <c r="E221" s="73" t="s">
        <v>67</v>
      </c>
      <c r="F221" s="88">
        <v>500</v>
      </c>
      <c r="G221" s="73" t="s">
        <v>61</v>
      </c>
      <c r="H221" s="73" t="s">
        <v>49</v>
      </c>
      <c r="I221" s="73" t="s">
        <v>44</v>
      </c>
      <c r="J221" s="78">
        <f>GastosDetallados[[#This Row],[Fecha(s) o periodo(s) en que se ejercen los recursos (día/mes/año)]]</f>
        <v>44900</v>
      </c>
    </row>
    <row r="222" spans="2:10" ht="30" hidden="1" customHeight="1" x14ac:dyDescent="0.35">
      <c r="B222" s="68">
        <v>61</v>
      </c>
      <c r="C222" s="87">
        <v>44900</v>
      </c>
      <c r="D222" s="90">
        <v>5026079</v>
      </c>
      <c r="E222" s="73" t="s">
        <v>67</v>
      </c>
      <c r="F222" s="88">
        <v>500</v>
      </c>
      <c r="G222" s="73" t="s">
        <v>61</v>
      </c>
      <c r="H222" s="73" t="s">
        <v>49</v>
      </c>
      <c r="I222" s="73" t="s">
        <v>44</v>
      </c>
      <c r="J222" s="78">
        <f>GastosDetallados[[#This Row],[Fecha(s) o periodo(s) en que se ejercen los recursos (día/mes/año)]]</f>
        <v>44900</v>
      </c>
    </row>
    <row r="223" spans="2:10" ht="30" hidden="1" customHeight="1" x14ac:dyDescent="0.35">
      <c r="B223" s="68">
        <v>61</v>
      </c>
      <c r="C223" s="87">
        <v>44900</v>
      </c>
      <c r="D223" s="90">
        <v>5027614</v>
      </c>
      <c r="E223" s="73" t="s">
        <v>67</v>
      </c>
      <c r="F223" s="88">
        <v>500</v>
      </c>
      <c r="G223" s="73" t="s">
        <v>61</v>
      </c>
      <c r="H223" s="73" t="s">
        <v>49</v>
      </c>
      <c r="I223" s="73" t="s">
        <v>44</v>
      </c>
      <c r="J223" s="78">
        <f>GastosDetallados[[#This Row],[Fecha(s) o periodo(s) en que se ejercen los recursos (día/mes/año)]]</f>
        <v>44900</v>
      </c>
    </row>
    <row r="224" spans="2:10" ht="30" customHeight="1" x14ac:dyDescent="0.35">
      <c r="B224" s="68">
        <v>64</v>
      </c>
      <c r="C224" s="87">
        <v>44900</v>
      </c>
      <c r="D224" s="90">
        <v>163502</v>
      </c>
      <c r="E224" s="73" t="s">
        <v>67</v>
      </c>
      <c r="F224" s="88">
        <v>2500</v>
      </c>
      <c r="G224" s="73" t="s">
        <v>62</v>
      </c>
      <c r="H224" s="73" t="s">
        <v>64</v>
      </c>
      <c r="I224" s="73" t="s">
        <v>44</v>
      </c>
      <c r="J224" s="78">
        <f>GastosDetallados[[#This Row],[Fecha(s) o periodo(s) en que se ejercen los recursos (día/mes/año)]]</f>
        <v>44900</v>
      </c>
    </row>
    <row r="225" spans="2:10" ht="30" customHeight="1" x14ac:dyDescent="0.35">
      <c r="B225" s="68">
        <v>64</v>
      </c>
      <c r="C225" s="87">
        <v>44900</v>
      </c>
      <c r="D225" s="90">
        <v>5033711</v>
      </c>
      <c r="E225" s="73" t="s">
        <v>67</v>
      </c>
      <c r="F225" s="88">
        <v>1500</v>
      </c>
      <c r="G225" s="73" t="s">
        <v>62</v>
      </c>
      <c r="H225" s="73" t="s">
        <v>64</v>
      </c>
      <c r="I225" s="73" t="s">
        <v>44</v>
      </c>
      <c r="J225" s="89">
        <f>GastosDetallados[[#This Row],[Fecha(s) o periodo(s) en que se ejercen los recursos (día/mes/año)]]</f>
        <v>44900</v>
      </c>
    </row>
    <row r="226" spans="2:10" ht="30" hidden="1" customHeight="1" x14ac:dyDescent="0.35">
      <c r="B226" s="68">
        <v>99</v>
      </c>
      <c r="C226" s="87">
        <v>44900</v>
      </c>
      <c r="D226" s="90">
        <v>163900</v>
      </c>
      <c r="E226" s="73" t="s">
        <v>67</v>
      </c>
      <c r="F226" s="88">
        <v>531.5</v>
      </c>
      <c r="G226" s="73" t="s">
        <v>40</v>
      </c>
      <c r="H226" s="73" t="s">
        <v>66</v>
      </c>
      <c r="I226" s="73" t="s">
        <v>44</v>
      </c>
      <c r="J226" s="78">
        <f>GastosDetallados[[#This Row],[Fecha(s) o periodo(s) en que se ejercen los recursos (día/mes/año)]]</f>
        <v>44900</v>
      </c>
    </row>
    <row r="227" spans="2:10" ht="30" hidden="1" customHeight="1" x14ac:dyDescent="0.35">
      <c r="B227" s="68">
        <v>99</v>
      </c>
      <c r="C227" s="87">
        <v>44904</v>
      </c>
      <c r="D227" s="90">
        <v>125620</v>
      </c>
      <c r="E227" s="73" t="s">
        <v>67</v>
      </c>
      <c r="F227" s="88">
        <v>3096.5</v>
      </c>
      <c r="G227" s="73" t="s">
        <v>40</v>
      </c>
      <c r="H227" s="73" t="s">
        <v>66</v>
      </c>
      <c r="I227" s="73" t="s">
        <v>44</v>
      </c>
      <c r="J227" s="89">
        <f>GastosDetallados[[#This Row],[Fecha(s) o periodo(s) en que se ejercen los recursos (día/mes/año)]]</f>
        <v>44904</v>
      </c>
    </row>
    <row r="228" spans="2:10" ht="30" hidden="1" customHeight="1" x14ac:dyDescent="0.35">
      <c r="B228" s="68">
        <v>99</v>
      </c>
      <c r="C228" s="87">
        <v>44904</v>
      </c>
      <c r="D228" s="90">
        <v>340245</v>
      </c>
      <c r="E228" s="73" t="s">
        <v>67</v>
      </c>
      <c r="F228" s="88">
        <v>3510</v>
      </c>
      <c r="G228" s="73" t="s">
        <v>40</v>
      </c>
      <c r="H228" s="71" t="s">
        <v>93</v>
      </c>
      <c r="I228" s="73" t="s">
        <v>44</v>
      </c>
      <c r="J228" s="89">
        <f>GastosDetallados[[#This Row],[Fecha(s) o periodo(s) en que se ejercen los recursos (día/mes/año)]]</f>
        <v>44904</v>
      </c>
    </row>
    <row r="229" spans="2:10" ht="30" hidden="1" customHeight="1" x14ac:dyDescent="0.35">
      <c r="B229" s="68">
        <v>61</v>
      </c>
      <c r="C229" s="87">
        <v>44908</v>
      </c>
      <c r="D229" s="90">
        <v>841602</v>
      </c>
      <c r="E229" s="73" t="s">
        <v>67</v>
      </c>
      <c r="F229" s="88">
        <v>1000</v>
      </c>
      <c r="G229" s="73" t="s">
        <v>61</v>
      </c>
      <c r="H229" s="73" t="s">
        <v>49</v>
      </c>
      <c r="I229" s="73" t="s">
        <v>44</v>
      </c>
      <c r="J229" s="78">
        <f>GastosDetallados[[#This Row],[Fecha(s) o periodo(s) en que se ejercen los recursos (día/mes/año)]]</f>
        <v>44908</v>
      </c>
    </row>
    <row r="230" spans="2:10" ht="30" hidden="1" customHeight="1" x14ac:dyDescent="0.35">
      <c r="B230" s="68">
        <v>99</v>
      </c>
      <c r="C230" s="87">
        <v>44909</v>
      </c>
      <c r="D230" s="90">
        <v>132929</v>
      </c>
      <c r="E230" s="73" t="s">
        <v>67</v>
      </c>
      <c r="F230" s="88">
        <v>7903.24</v>
      </c>
      <c r="G230" s="73" t="s">
        <v>40</v>
      </c>
      <c r="H230" s="73" t="s">
        <v>66</v>
      </c>
      <c r="I230" s="73" t="s">
        <v>44</v>
      </c>
      <c r="J230" s="89">
        <f>GastosDetallados[[#This Row],[Fecha(s) o periodo(s) en que se ejercen los recursos (día/mes/año)]]</f>
        <v>44909</v>
      </c>
    </row>
    <row r="231" spans="2:10" ht="30" customHeight="1" x14ac:dyDescent="0.35">
      <c r="B231" s="68">
        <v>64</v>
      </c>
      <c r="C231" s="87">
        <v>44909</v>
      </c>
      <c r="D231" s="90">
        <v>133100</v>
      </c>
      <c r="E231" s="73" t="s">
        <v>67</v>
      </c>
      <c r="F231" s="88">
        <v>500</v>
      </c>
      <c r="G231" s="73" t="s">
        <v>62</v>
      </c>
      <c r="H231" s="73" t="s">
        <v>64</v>
      </c>
      <c r="I231" s="73" t="s">
        <v>44</v>
      </c>
      <c r="J231" s="78">
        <f>GastosDetallados[[#This Row],[Fecha(s) o periodo(s) en que se ejercen los recursos (día/mes/año)]]</f>
        <v>44909</v>
      </c>
    </row>
    <row r="232" spans="2:10" ht="30" hidden="1" customHeight="1" x14ac:dyDescent="0.35">
      <c r="B232" s="68">
        <v>99</v>
      </c>
      <c r="C232" s="87">
        <v>44911</v>
      </c>
      <c r="D232" s="90">
        <v>164702</v>
      </c>
      <c r="E232" s="73" t="s">
        <v>67</v>
      </c>
      <c r="F232" s="88">
        <v>4015</v>
      </c>
      <c r="G232" s="73" t="s">
        <v>40</v>
      </c>
      <c r="H232" s="71" t="s">
        <v>101</v>
      </c>
      <c r="I232" s="73" t="s">
        <v>44</v>
      </c>
      <c r="J232" s="89">
        <f>GastosDetallados[[#This Row],[Fecha(s) o periodo(s) en que se ejercen los recursos (día/mes/año)]]</f>
        <v>44911</v>
      </c>
    </row>
    <row r="233" spans="2:10" ht="30" hidden="1" customHeight="1" x14ac:dyDescent="0.35">
      <c r="B233" s="68">
        <v>61</v>
      </c>
      <c r="C233" s="87">
        <v>44911</v>
      </c>
      <c r="D233" s="90">
        <v>314955</v>
      </c>
      <c r="E233" s="73" t="s">
        <v>67</v>
      </c>
      <c r="F233" s="88">
        <v>12469.619999999999</v>
      </c>
      <c r="G233" s="73" t="s">
        <v>61</v>
      </c>
      <c r="H233" s="73" t="s">
        <v>75</v>
      </c>
      <c r="I233" s="73" t="s">
        <v>44</v>
      </c>
      <c r="J233" s="89">
        <f>GastosDetallados[[#This Row],[Fecha(s) o periodo(s) en que se ejercen los recursos (día/mes/año)]]</f>
        <v>44911</v>
      </c>
    </row>
    <row r="234" spans="2:10" ht="30" hidden="1" customHeight="1" x14ac:dyDescent="0.35">
      <c r="B234" s="68">
        <v>99</v>
      </c>
      <c r="C234" s="87">
        <v>44911</v>
      </c>
      <c r="D234" s="90">
        <v>411157</v>
      </c>
      <c r="E234" s="73" t="s">
        <v>67</v>
      </c>
      <c r="F234" s="88">
        <v>2745</v>
      </c>
      <c r="G234" s="73" t="s">
        <v>40</v>
      </c>
      <c r="H234" s="71" t="s">
        <v>102</v>
      </c>
      <c r="I234" s="73" t="s">
        <v>44</v>
      </c>
      <c r="J234" s="89">
        <f>GastosDetallados[[#This Row],[Fecha(s) o periodo(s) en que se ejercen los recursos (día/mes/año)]]</f>
        <v>44911</v>
      </c>
    </row>
    <row r="235" spans="2:10" ht="30" hidden="1" customHeight="1" x14ac:dyDescent="0.35">
      <c r="B235" s="68">
        <v>99</v>
      </c>
      <c r="C235" s="87">
        <v>44911</v>
      </c>
      <c r="D235" s="90">
        <v>413414</v>
      </c>
      <c r="E235" s="73" t="s">
        <v>67</v>
      </c>
      <c r="F235" s="88">
        <v>3600</v>
      </c>
      <c r="G235" s="73" t="s">
        <v>40</v>
      </c>
      <c r="H235" s="71" t="s">
        <v>103</v>
      </c>
      <c r="I235" s="73" t="s">
        <v>44</v>
      </c>
      <c r="J235" s="89">
        <f>GastosDetallados[[#This Row],[Fecha(s) o periodo(s) en que se ejercen los recursos (día/mes/año)]]</f>
        <v>44911</v>
      </c>
    </row>
    <row r="236" spans="2:10" ht="30" hidden="1" customHeight="1" x14ac:dyDescent="0.35">
      <c r="B236" s="68">
        <v>99</v>
      </c>
      <c r="C236" s="87">
        <v>44911</v>
      </c>
      <c r="D236" s="90">
        <v>456444</v>
      </c>
      <c r="E236" s="73" t="s">
        <v>67</v>
      </c>
      <c r="F236" s="88">
        <v>591</v>
      </c>
      <c r="G236" s="73" t="s">
        <v>40</v>
      </c>
      <c r="H236" s="73" t="s">
        <v>66</v>
      </c>
      <c r="I236" s="73" t="s">
        <v>44</v>
      </c>
      <c r="J236" s="89">
        <f>GastosDetallados[[#This Row],[Fecha(s) o periodo(s) en que se ejercen los recursos (día/mes/año)]]</f>
        <v>44911</v>
      </c>
    </row>
    <row r="237" spans="2:10" ht="30" customHeight="1" x14ac:dyDescent="0.35">
      <c r="B237" s="68">
        <v>64</v>
      </c>
      <c r="C237" s="87">
        <v>44911</v>
      </c>
      <c r="D237" s="90">
        <v>41987</v>
      </c>
      <c r="E237" s="73" t="s">
        <v>67</v>
      </c>
      <c r="F237" s="88">
        <v>16000</v>
      </c>
      <c r="G237" s="73" t="s">
        <v>62</v>
      </c>
      <c r="H237" s="71" t="s">
        <v>104</v>
      </c>
      <c r="I237" s="73" t="s">
        <v>44</v>
      </c>
      <c r="J237" s="89">
        <f>GastosDetallados[[#This Row],[Fecha(s) o periodo(s) en que se ejercen los recursos (día/mes/año)]]</f>
        <v>44911</v>
      </c>
    </row>
  </sheetData>
  <mergeCells count="3">
    <mergeCell ref="B3:F3"/>
    <mergeCell ref="G3:J3"/>
    <mergeCell ref="B2:J2"/>
  </mergeCells>
  <dataValidations count="12">
    <dataValidation allowBlank="1" showErrorMessage="1" prompt="Escriba el código de contabilidad en esta columna bajo este encabezado" sqref="B4" xr:uid="{00000000-0002-0000-0200-000000000000}"/>
    <dataValidation allowBlank="1" showErrorMessage="1" prompt="Escriba la fecha de facturación en la columna con este encabezado" sqref="C4" xr:uid="{00000000-0002-0000-0200-000001000000}"/>
    <dataValidation allowBlank="1" showErrorMessage="1" prompt="Escriba el número de la factura en la columna con este encabezado" sqref="D4" xr:uid="{00000000-0002-0000-0200-000002000000}"/>
    <dataValidation allowBlank="1" showErrorMessage="1" prompt="Escriba el nombre del solicitante en la columna con este encabezado" sqref="E4" xr:uid="{00000000-0002-0000-0200-000003000000}"/>
    <dataValidation allowBlank="1" showErrorMessage="1" prompt="Escriba el importe del cheque en la columna con este encabezado" sqref="F4" xr:uid="{00000000-0002-0000-0200-000004000000}"/>
    <dataValidation allowBlank="1" showErrorMessage="1" prompt="Escriba el nombre del beneficiario en la columna con este encabezado" sqref="G4" xr:uid="{00000000-0002-0000-0200-000005000000}"/>
    <dataValidation allowBlank="1" showErrorMessage="1" prompt="Escriba el propósito del cheque en la columna con este encabezado" sqref="H4" xr:uid="{00000000-0002-0000-0200-000006000000}"/>
    <dataValidation allowBlank="1" showErrorMessage="1" prompt="Escriba el método de distribución en la columna con este encabezado" sqref="I4" xr:uid="{00000000-0002-0000-0200-000007000000}"/>
    <dataValidation allowBlank="1" showErrorMessage="1" prompt="Escriba la fecha del archivo en la columna con este encabezado" sqref="J4" xr:uid="{00000000-0002-0000-0200-000008000000}"/>
    <dataValidation allowBlank="1" showErrorMessage="1" prompt="El título de esta hoja de cálculo se encuentra en esta celda. La segmentación para filtrar la tabla por el título de la cuenta está en la celda B3. No elimine las fórmulas en las celdas G3 a O4" sqref="B2:J2" xr:uid="{00000000-0002-0000-0200-000009000000}"/>
    <dataValidation allowBlank="1" showInputMessage="1" showErrorMessage="1" prompt="Vínculo de navegación. Seleccione para ir al RESUMEN DE GASTOS MENSUALES" sqref="B1" xr:uid="{00000000-0002-0000-0200-00000A000000}"/>
    <dataValidation allowBlank="1" showInputMessage="1" showErrorMessage="1" prompt="El vínculo de navegación se encuentra en esta celda. Seleccione esta opción para ir a la hoja de cálculo de Gastos detallados" sqref="C1" xr:uid="{00000000-0002-0000-0200-00000B000000}"/>
  </dataValidations>
  <printOptions horizontalCentered="1"/>
  <pageMargins left="0.4" right="0.4" top="0.4" bottom="0.6" header="0.3" footer="0.3"/>
  <pageSetup paperSize="9" scale="80"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P26"/>
  <sheetViews>
    <sheetView zoomScale="70" zoomScaleNormal="70" workbookViewId="0">
      <selection activeCell="J38" sqref="J38"/>
    </sheetView>
  </sheetViews>
  <sheetFormatPr baseColWidth="10" defaultColWidth="11" defaultRowHeight="16.5" x14ac:dyDescent="0.3"/>
  <cols>
    <col min="1" max="1" width="2.125" style="39" customWidth="1"/>
    <col min="2" max="2" width="12.625" style="39" customWidth="1"/>
    <col min="3" max="3" width="29.125" style="39" bestFit="1" customWidth="1"/>
    <col min="4" max="4" width="15.125" style="39" bestFit="1" customWidth="1"/>
    <col min="5" max="5" width="15.625" style="39" bestFit="1" customWidth="1"/>
    <col min="6" max="10" width="15.125" style="39" bestFit="1" customWidth="1"/>
    <col min="11" max="11" width="16.125" style="39" customWidth="1"/>
    <col min="12" max="13" width="15.125" style="39" bestFit="1" customWidth="1"/>
    <col min="14" max="14" width="16" style="39" bestFit="1" customWidth="1"/>
    <col min="15" max="15" width="15.125" style="39" bestFit="1" customWidth="1"/>
    <col min="16" max="16" width="16" style="39" bestFit="1" customWidth="1"/>
    <col min="17" max="16384" width="11" style="39"/>
  </cols>
  <sheetData>
    <row r="1" spans="1:16" customFormat="1" ht="15" customHeight="1" x14ac:dyDescent="0.3">
      <c r="A1" s="39"/>
    </row>
    <row r="2" spans="1:16" customFormat="1" ht="12" customHeight="1" x14ac:dyDescent="0.35">
      <c r="B2" s="101" t="s">
        <v>52</v>
      </c>
      <c r="C2" s="101"/>
      <c r="D2" s="101"/>
      <c r="E2" s="101"/>
      <c r="F2" s="101"/>
      <c r="G2" s="101"/>
      <c r="H2" s="101"/>
      <c r="I2" s="101"/>
      <c r="J2" s="101"/>
      <c r="K2" s="101"/>
      <c r="L2" s="101"/>
      <c r="M2" s="101"/>
      <c r="N2" s="101"/>
      <c r="O2" s="101"/>
      <c r="P2" s="101"/>
    </row>
    <row r="3" spans="1:16" customFormat="1" ht="12" customHeight="1" x14ac:dyDescent="0.35">
      <c r="B3" s="101"/>
      <c r="C3" s="101"/>
      <c r="D3" s="101"/>
      <c r="E3" s="101"/>
      <c r="F3" s="101"/>
      <c r="G3" s="101"/>
      <c r="H3" s="101"/>
      <c r="I3" s="101"/>
      <c r="J3" s="101"/>
      <c r="K3" s="101"/>
      <c r="L3" s="101"/>
      <c r="M3" s="101"/>
      <c r="N3" s="101"/>
      <c r="O3" s="101"/>
      <c r="P3" s="101"/>
    </row>
    <row r="4" spans="1:16" customFormat="1" ht="12" customHeight="1" x14ac:dyDescent="0.35">
      <c r="B4" s="101"/>
      <c r="C4" s="101"/>
      <c r="D4" s="101"/>
      <c r="E4" s="101"/>
      <c r="F4" s="101"/>
      <c r="G4" s="101"/>
      <c r="H4" s="101"/>
      <c r="I4" s="101"/>
      <c r="J4" s="101"/>
      <c r="K4" s="101"/>
      <c r="L4" s="101"/>
      <c r="M4" s="101"/>
      <c r="N4" s="101"/>
      <c r="O4" s="101"/>
      <c r="P4" s="101"/>
    </row>
    <row r="5" spans="1:16" customFormat="1" ht="12" customHeight="1" x14ac:dyDescent="0.35">
      <c r="B5" s="101"/>
      <c r="C5" s="101"/>
      <c r="D5" s="101"/>
      <c r="E5" s="101"/>
      <c r="F5" s="101"/>
      <c r="G5" s="101"/>
      <c r="H5" s="101"/>
      <c r="I5" s="101"/>
      <c r="J5" s="101"/>
      <c r="K5" s="101"/>
      <c r="L5" s="101"/>
      <c r="M5" s="101"/>
      <c r="N5" s="101"/>
      <c r="O5" s="101"/>
      <c r="P5" s="101"/>
    </row>
    <row r="7" spans="1:16" ht="29.25" x14ac:dyDescent="0.35">
      <c r="D7" s="100">
        <v>2022</v>
      </c>
      <c r="E7" s="100"/>
      <c r="F7" s="100"/>
      <c r="G7" s="100"/>
      <c r="H7" s="100"/>
      <c r="I7" s="100"/>
      <c r="J7" s="100"/>
      <c r="K7" s="100"/>
      <c r="L7" s="100"/>
      <c r="M7" s="100"/>
      <c r="N7" s="100"/>
      <c r="O7" s="100"/>
    </row>
    <row r="8" spans="1:16" x14ac:dyDescent="0.3">
      <c r="D8" s="59"/>
      <c r="E8" s="59">
        <v>44602</v>
      </c>
      <c r="F8" s="59">
        <v>44642</v>
      </c>
      <c r="G8" s="59">
        <v>44677</v>
      </c>
      <c r="H8" s="59">
        <v>44701</v>
      </c>
      <c r="I8" s="59"/>
      <c r="J8" s="59">
        <v>44770</v>
      </c>
      <c r="K8" s="59">
        <v>44803</v>
      </c>
      <c r="L8" s="59">
        <v>44834</v>
      </c>
      <c r="M8" s="59"/>
      <c r="N8" s="59">
        <v>44869</v>
      </c>
      <c r="O8" s="59"/>
    </row>
    <row r="9" spans="1:16" ht="58.5" x14ac:dyDescent="0.3">
      <c r="B9" s="47" t="s">
        <v>56</v>
      </c>
      <c r="C9" s="48" t="s">
        <v>57</v>
      </c>
      <c r="D9" s="60" t="s">
        <v>4</v>
      </c>
      <c r="E9" s="60" t="s">
        <v>5</v>
      </c>
      <c r="F9" s="60" t="s">
        <v>6</v>
      </c>
      <c r="G9" s="60" t="s">
        <v>7</v>
      </c>
      <c r="H9" s="60" t="s">
        <v>8</v>
      </c>
      <c r="I9" s="60" t="s">
        <v>9</v>
      </c>
      <c r="J9" s="60" t="s">
        <v>10</v>
      </c>
      <c r="K9" s="60" t="s">
        <v>11</v>
      </c>
      <c r="L9" s="60" t="s">
        <v>12</v>
      </c>
      <c r="M9" s="60" t="s">
        <v>13</v>
      </c>
      <c r="N9" s="60" t="s">
        <v>14</v>
      </c>
      <c r="O9" s="60" t="s">
        <v>15</v>
      </c>
      <c r="P9" s="48" t="s">
        <v>48</v>
      </c>
    </row>
    <row r="10" spans="1:16" x14ac:dyDescent="0.3">
      <c r="B10" s="41">
        <v>61</v>
      </c>
      <c r="C10" s="40" t="s">
        <v>63</v>
      </c>
      <c r="D10" s="58">
        <v>0</v>
      </c>
      <c r="E10" s="58">
        <v>12000</v>
      </c>
      <c r="F10" s="58">
        <v>24000</v>
      </c>
      <c r="G10" s="58">
        <v>12000</v>
      </c>
      <c r="H10" s="58">
        <v>12000</v>
      </c>
      <c r="I10" s="58">
        <v>0</v>
      </c>
      <c r="J10" s="58">
        <v>12000</v>
      </c>
      <c r="K10" s="58">
        <v>12000</v>
      </c>
      <c r="L10" s="58">
        <v>12000</v>
      </c>
      <c r="M10" s="58">
        <v>0</v>
      </c>
      <c r="N10" s="58">
        <v>36000</v>
      </c>
      <c r="O10" s="58">
        <v>0</v>
      </c>
      <c r="P10" s="42">
        <f>SUM(D10:O10)</f>
        <v>132000</v>
      </c>
    </row>
    <row r="11" spans="1:16" x14ac:dyDescent="0.3">
      <c r="B11" s="41">
        <v>64</v>
      </c>
      <c r="C11" s="40" t="s">
        <v>62</v>
      </c>
      <c r="D11" s="58">
        <v>0</v>
      </c>
      <c r="E11" s="58">
        <v>12000</v>
      </c>
      <c r="F11" s="58">
        <v>24000</v>
      </c>
      <c r="G11" s="58">
        <v>12000</v>
      </c>
      <c r="H11" s="58">
        <v>12000</v>
      </c>
      <c r="I11" s="58">
        <v>0</v>
      </c>
      <c r="J11" s="58">
        <v>12000</v>
      </c>
      <c r="K11" s="58">
        <v>12000</v>
      </c>
      <c r="L11" s="58">
        <v>12000</v>
      </c>
      <c r="M11" s="58">
        <v>0</v>
      </c>
      <c r="N11" s="58">
        <v>36000</v>
      </c>
      <c r="O11" s="58">
        <v>0</v>
      </c>
      <c r="P11" s="42">
        <f t="shared" ref="P11:P16" si="0">SUM(D11:O11)</f>
        <v>132000</v>
      </c>
    </row>
    <row r="12" spans="1:16" x14ac:dyDescent="0.3">
      <c r="B12" s="41">
        <v>66</v>
      </c>
      <c r="C12" s="40" t="s">
        <v>39</v>
      </c>
      <c r="D12" s="58">
        <v>0</v>
      </c>
      <c r="E12" s="58">
        <v>0</v>
      </c>
      <c r="F12" s="58">
        <v>0</v>
      </c>
      <c r="G12" s="58">
        <v>0</v>
      </c>
      <c r="H12" s="58">
        <v>0</v>
      </c>
      <c r="I12" s="58">
        <v>0</v>
      </c>
      <c r="J12" s="58">
        <v>0</v>
      </c>
      <c r="K12" s="58">
        <v>0</v>
      </c>
      <c r="L12" s="58">
        <v>0</v>
      </c>
      <c r="M12" s="58">
        <v>0</v>
      </c>
      <c r="N12" s="58">
        <v>43000</v>
      </c>
      <c r="O12" s="58">
        <v>0</v>
      </c>
      <c r="P12" s="42">
        <f t="shared" si="0"/>
        <v>43000</v>
      </c>
    </row>
    <row r="13" spans="1:16" x14ac:dyDescent="0.3">
      <c r="B13" s="41">
        <v>99</v>
      </c>
      <c r="C13" s="40" t="s">
        <v>40</v>
      </c>
      <c r="D13" s="58">
        <v>0</v>
      </c>
      <c r="E13" s="58">
        <v>0</v>
      </c>
      <c r="F13" s="58">
        <v>0</v>
      </c>
      <c r="G13" s="58">
        <v>0</v>
      </c>
      <c r="H13" s="58">
        <v>0</v>
      </c>
      <c r="I13" s="58">
        <v>0</v>
      </c>
      <c r="J13" s="58">
        <v>0</v>
      </c>
      <c r="K13" s="58">
        <v>69600</v>
      </c>
      <c r="L13" s="58">
        <v>69600</v>
      </c>
      <c r="M13" s="58"/>
      <c r="N13" s="58">
        <v>208800</v>
      </c>
      <c r="O13" s="58">
        <v>0</v>
      </c>
      <c r="P13" s="42">
        <f t="shared" si="0"/>
        <v>348000</v>
      </c>
    </row>
    <row r="14" spans="1:16" x14ac:dyDescent="0.3">
      <c r="B14" s="41">
        <v>89</v>
      </c>
      <c r="C14" s="40" t="s">
        <v>65</v>
      </c>
      <c r="D14" s="58"/>
      <c r="E14" s="58"/>
      <c r="F14" s="58"/>
      <c r="G14" s="58"/>
      <c r="H14" s="58"/>
      <c r="I14" s="58"/>
      <c r="J14" s="58"/>
      <c r="K14" s="58"/>
      <c r="L14" s="58"/>
      <c r="M14" s="58"/>
      <c r="N14" s="58">
        <v>27800</v>
      </c>
      <c r="O14" s="58"/>
      <c r="P14" s="42">
        <f t="shared" si="0"/>
        <v>27800</v>
      </c>
    </row>
    <row r="15" spans="1:16" x14ac:dyDescent="0.3">
      <c r="B15" s="41">
        <v>2</v>
      </c>
      <c r="C15" s="40" t="s">
        <v>41</v>
      </c>
      <c r="D15" s="58">
        <v>0</v>
      </c>
      <c r="E15" s="58">
        <v>0</v>
      </c>
      <c r="F15" s="58">
        <v>36330</v>
      </c>
      <c r="G15" s="58">
        <v>0</v>
      </c>
      <c r="H15" s="58">
        <v>0</v>
      </c>
      <c r="I15" s="58">
        <v>0</v>
      </c>
      <c r="J15" s="58">
        <v>0</v>
      </c>
      <c r="K15" s="58">
        <v>0</v>
      </c>
      <c r="L15" s="58">
        <v>0</v>
      </c>
      <c r="M15" s="58">
        <v>0</v>
      </c>
      <c r="N15" s="58">
        <v>0</v>
      </c>
      <c r="O15" s="58">
        <v>0</v>
      </c>
      <c r="P15" s="42">
        <f t="shared" si="0"/>
        <v>36330</v>
      </c>
    </row>
    <row r="16" spans="1:16" x14ac:dyDescent="0.3">
      <c r="B16" s="41">
        <v>96</v>
      </c>
      <c r="C16" s="40" t="s">
        <v>42</v>
      </c>
      <c r="D16" s="58">
        <v>0</v>
      </c>
      <c r="E16" s="58">
        <v>0</v>
      </c>
      <c r="F16" s="58">
        <v>0</v>
      </c>
      <c r="G16" s="58">
        <v>0</v>
      </c>
      <c r="H16" s="58">
        <v>0</v>
      </c>
      <c r="I16" s="58">
        <v>0</v>
      </c>
      <c r="J16" s="58">
        <v>0</v>
      </c>
      <c r="K16" s="58">
        <v>0</v>
      </c>
      <c r="L16" s="58">
        <v>0</v>
      </c>
      <c r="M16" s="58">
        <v>0</v>
      </c>
      <c r="N16" s="58">
        <v>0</v>
      </c>
      <c r="O16" s="58">
        <v>0</v>
      </c>
      <c r="P16" s="42">
        <f t="shared" si="0"/>
        <v>0</v>
      </c>
    </row>
    <row r="17" spans="4:16" x14ac:dyDescent="0.3">
      <c r="D17" s="43">
        <f>SUM(D10:D16)</f>
        <v>0</v>
      </c>
      <c r="E17" s="43">
        <f>SUM(E10:E16)</f>
        <v>24000</v>
      </c>
      <c r="F17" s="43">
        <f>SUM(F10:F16)</f>
        <v>84330</v>
      </c>
      <c r="G17" s="44">
        <f t="shared" ref="G17:O17" si="1">SUM(G10:G16)</f>
        <v>24000</v>
      </c>
      <c r="H17" s="44">
        <f t="shared" si="1"/>
        <v>24000</v>
      </c>
      <c r="I17" s="43">
        <f t="shared" si="1"/>
        <v>0</v>
      </c>
      <c r="J17" s="43">
        <f t="shared" si="1"/>
        <v>24000</v>
      </c>
      <c r="K17" s="43">
        <f t="shared" si="1"/>
        <v>93600</v>
      </c>
      <c r="L17" s="43">
        <f t="shared" si="1"/>
        <v>93600</v>
      </c>
      <c r="M17" s="43">
        <f t="shared" si="1"/>
        <v>0</v>
      </c>
      <c r="N17" s="43">
        <f t="shared" si="1"/>
        <v>351600</v>
      </c>
      <c r="O17" s="43">
        <f t="shared" si="1"/>
        <v>0</v>
      </c>
      <c r="P17" s="43">
        <f>SUM(P10:P16)</f>
        <v>719130</v>
      </c>
    </row>
    <row r="19" spans="4:16" x14ac:dyDescent="0.3">
      <c r="N19" s="55"/>
    </row>
    <row r="22" spans="4:16" x14ac:dyDescent="0.3">
      <c r="E22" s="55"/>
      <c r="F22" s="55"/>
    </row>
    <row r="23" spans="4:16" x14ac:dyDescent="0.3">
      <c r="D23" s="56"/>
      <c r="E23" s="55"/>
      <c r="F23" s="55"/>
    </row>
    <row r="26" spans="4:16" x14ac:dyDescent="0.3">
      <c r="E26" s="61"/>
    </row>
  </sheetData>
  <mergeCells count="2">
    <mergeCell ref="D7:O7"/>
    <mergeCell ref="B2:P5"/>
  </mergeCells>
  <dataValidations count="1">
    <dataValidation allowBlank="1" showInputMessage="1" showErrorMessage="1" prompt="Cree los gastos detallados en esta hoja de cálculo. Escriba los detalles en la tabla de Gastos detallados. Los vínculos de navegación en las celdas B1 y C1 llevan a las hoja de cálculo anterior y siguiente" sqref="A2:A5" xr:uid="{00000000-0002-0000-0300-00000000000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F2F2F"/>
    <pageSetUpPr fitToPage="1"/>
  </sheetPr>
  <dimension ref="B1:L6"/>
  <sheetViews>
    <sheetView showGridLines="0" workbookViewId="0"/>
  </sheetViews>
  <sheetFormatPr baseColWidth="10" defaultColWidth="8.75" defaultRowHeight="30" customHeight="1" x14ac:dyDescent="0.35"/>
  <cols>
    <col min="1" max="1" width="2.625" customWidth="1"/>
    <col min="2" max="2" width="20.75" customWidth="1"/>
    <col min="3" max="3" width="19" customWidth="1"/>
    <col min="4" max="4" width="28.625" customWidth="1"/>
    <col min="5" max="5" width="17.375" customWidth="1"/>
    <col min="6" max="6" width="17.5" customWidth="1"/>
    <col min="7" max="7" width="27" customWidth="1"/>
    <col min="8" max="8" width="16.5" customWidth="1"/>
    <col min="9" max="9" width="21.625" customWidth="1"/>
    <col min="10" max="10" width="15.5" customWidth="1"/>
    <col min="11" max="11" width="15.375" customWidth="1"/>
    <col min="12" max="12" width="11.625" customWidth="1"/>
  </cols>
  <sheetData>
    <row r="1" spans="2:12" ht="42.6" customHeight="1" x14ac:dyDescent="0.35">
      <c r="C1" s="2"/>
    </row>
    <row r="2" spans="2:12" ht="87" customHeight="1" x14ac:dyDescent="0.35">
      <c r="B2" s="103" t="s">
        <v>23</v>
      </c>
      <c r="C2" s="103"/>
      <c r="D2" s="103"/>
      <c r="E2" s="103"/>
      <c r="F2" s="103"/>
      <c r="G2" s="103"/>
      <c r="H2" s="103"/>
      <c r="I2" s="103"/>
      <c r="J2" s="103"/>
      <c r="K2" s="103"/>
      <c r="L2" s="103"/>
    </row>
    <row r="3" spans="2:12" ht="75" customHeight="1" x14ac:dyDescent="0.35">
      <c r="B3" s="96"/>
      <c r="C3" s="96"/>
      <c r="D3" s="96"/>
      <c r="E3" s="96"/>
      <c r="F3" s="96"/>
      <c r="G3" s="102"/>
      <c r="H3" s="102"/>
      <c r="I3" s="102"/>
      <c r="J3" s="102"/>
      <c r="K3" s="102"/>
      <c r="L3" s="102"/>
    </row>
    <row r="4" spans="2:12" ht="46.15" customHeight="1" x14ac:dyDescent="0.35">
      <c r="B4" s="21" t="s">
        <v>0</v>
      </c>
      <c r="C4" s="22" t="s">
        <v>24</v>
      </c>
      <c r="D4" s="22" t="s">
        <v>18</v>
      </c>
      <c r="E4" s="22" t="s">
        <v>19</v>
      </c>
      <c r="F4" s="22" t="s">
        <v>26</v>
      </c>
      <c r="G4" s="22" t="s">
        <v>20</v>
      </c>
      <c r="H4" s="22" t="s">
        <v>29</v>
      </c>
      <c r="I4" s="22" t="s">
        <v>32</v>
      </c>
      <c r="J4" s="22" t="s">
        <v>35</v>
      </c>
      <c r="K4" s="22" t="s">
        <v>21</v>
      </c>
      <c r="L4" s="23" t="s">
        <v>22</v>
      </c>
    </row>
    <row r="5" spans="2:12" ht="46.15" customHeight="1" x14ac:dyDescent="0.35">
      <c r="B5" s="11">
        <v>12000</v>
      </c>
      <c r="C5" s="12" t="s">
        <v>17</v>
      </c>
      <c r="D5" s="13" t="s">
        <v>25</v>
      </c>
      <c r="E5" s="18">
        <v>1000</v>
      </c>
      <c r="F5" s="14">
        <v>12</v>
      </c>
      <c r="G5" s="13" t="s">
        <v>27</v>
      </c>
      <c r="H5" s="13" t="s">
        <v>30</v>
      </c>
      <c r="I5" s="13" t="s">
        <v>33</v>
      </c>
      <c r="J5" s="13" t="s">
        <v>36</v>
      </c>
      <c r="K5" s="13" t="s">
        <v>37</v>
      </c>
      <c r="L5" s="12" t="s">
        <v>17</v>
      </c>
    </row>
    <row r="6" spans="2:12" ht="46.15" customHeight="1" x14ac:dyDescent="0.35">
      <c r="B6" s="15">
        <v>11000</v>
      </c>
      <c r="C6" s="16" t="s">
        <v>17</v>
      </c>
      <c r="D6" s="17" t="s">
        <v>25</v>
      </c>
      <c r="E6" s="18">
        <v>2500</v>
      </c>
      <c r="F6" s="18">
        <v>0</v>
      </c>
      <c r="G6" s="17" t="s">
        <v>28</v>
      </c>
      <c r="H6" s="17" t="s">
        <v>31</v>
      </c>
      <c r="I6" s="17" t="s">
        <v>34</v>
      </c>
      <c r="J6" s="17" t="s">
        <v>31</v>
      </c>
      <c r="K6" s="17" t="s">
        <v>37</v>
      </c>
      <c r="L6" s="16" t="s">
        <v>17</v>
      </c>
    </row>
  </sheetData>
  <mergeCells count="3">
    <mergeCell ref="B3:F3"/>
    <mergeCell ref="G3:L3"/>
    <mergeCell ref="B2:L2"/>
  </mergeCells>
  <dataValidations count="14">
    <dataValidation allowBlank="1" showInputMessage="1" showErrorMessage="1" prompt="Crear una lista de Beneficencia y patrocinios en esta hoja de cálculo. Escriba los detalles en la tabla a partir de la celda B4 (la tabla &quot;Otros&quot;). Seleccione la celda B1 para ir a la hoja de cálculo de Gastos detallados" sqref="A1" xr:uid="{00000000-0002-0000-0400-000000000000}"/>
    <dataValidation allowBlank="1" showInputMessage="1" showErrorMessage="1" prompt="Escriba el código de contabilidad en esta columna bajo este encabezado" sqref="B4" xr:uid="{00000000-0002-0000-0400-000001000000}"/>
    <dataValidation allowBlank="1" showInputMessage="1" showErrorMessage="1" prompt="Especifique la fecha en que se inició la solicitud del cheque en la columna con este encabezado" sqref="C4" xr:uid="{00000000-0002-0000-0400-000002000000}"/>
    <dataValidation allowBlank="1" showInputMessage="1" showErrorMessage="1" prompt="Escriba el nombre del solicitante en la columna con este encabezado" sqref="D4" xr:uid="{00000000-0002-0000-0400-000003000000}"/>
    <dataValidation allowBlank="1" showInputMessage="1" showErrorMessage="1" prompt="Escriba el importe del cheque en la columna con este encabezado" sqref="E4" xr:uid="{00000000-0002-0000-0400-000004000000}"/>
    <dataValidation allowBlank="1" showInputMessage="1" showErrorMessage="1" prompt="Escriba la contribución de año anterior en la columna con este encabezado" sqref="F4" xr:uid="{00000000-0002-0000-0400-000005000000}"/>
    <dataValidation allowBlank="1" showInputMessage="1" showErrorMessage="1" prompt="Escriba el nombre del beneficiario en la columna con este encabezado" sqref="G4" xr:uid="{00000000-0002-0000-0400-000006000000}"/>
    <dataValidation allowBlank="1" showInputMessage="1" showErrorMessage="1" prompt="Escriba la finalidad del uso en la columna con este encabezado." sqref="H4" xr:uid="{00000000-0002-0000-0400-000007000000}"/>
    <dataValidation allowBlank="1" showInputMessage="1" showErrorMessage="1" prompt="Escriba el nombre de quién lo firma en la columna con este encabezado" sqref="I4" xr:uid="{00000000-0002-0000-0400-000008000000}"/>
    <dataValidation allowBlank="1" showInputMessage="1" showErrorMessage="1" prompt="Escriba la categoría en esta columna, debajo de este encabezado" sqref="J4" xr:uid="{00000000-0002-0000-0400-000009000000}"/>
    <dataValidation allowBlank="1" showInputMessage="1" showErrorMessage="1" prompt="Escriba el método de distribución en la columna con este encabezado" sqref="K4" xr:uid="{00000000-0002-0000-0400-00000A000000}"/>
    <dataValidation allowBlank="1" showInputMessage="1" showErrorMessage="1" prompt="Escriba la fecha del archivo en la columna con este encabezado" sqref="L4" xr:uid="{00000000-0002-0000-0400-00000B000000}"/>
    <dataValidation allowBlank="1" showInputMessage="1" showErrorMessage="1" prompt="Vínculo de navegación. Seleccione esta opción para ir a la hoja de cálculo de GASTOS DETALLADOS" sqref="B1" xr:uid="{00000000-0002-0000-0400-00000C000000}"/>
    <dataValidation allowBlank="1" showInputMessage="1" showErrorMessage="1" prompt="El título de esta hoja de cálculo se encuentra en esta celda. La segmentación para filtrar la tabla por el solicitante está en la celda B3 y la segmentación para filtrar la tabla por el beneficiario está en la celda G3" sqref="B2:L2" xr:uid="{00000000-0002-0000-0400-00000D000000}"/>
  </dataValidations>
  <printOptions horizontalCentered="1"/>
  <pageMargins left="0.4" right="0.4" top="0.4" bottom="0.6" header="0.3" footer="0.3"/>
  <pageSetup paperSize="9" scale="68"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0C1C6F-AB95-4377-86A5-01812B38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E015DD-ECC5-4D38-BDD9-6976DD0470AE}">
  <ds:schemaRefs>
    <ds:schemaRef ds:uri="http://schemas.microsoft.com/office/infopath/2007/PartnerControls"/>
    <ds:schemaRef ds:uri="71af3243-3dd4-4a8d-8c0d-dd76da1f02a5"/>
    <ds:schemaRef ds:uri="http://purl.org/dc/elements/1.1/"/>
    <ds:schemaRef ds:uri="http://schemas.microsoft.com/office/2006/documentManagement/types"/>
    <ds:schemaRef ds:uri="16c05727-aa75-4e4a-9b5f-8a80a1165891"/>
    <ds:schemaRef ds:uri="http://purl.org/dc/terms/"/>
    <ds:schemaRef ds:uri="http://schemas.microsoft.com/office/2006/metadata/propertie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5838834D-44CA-4B7A-B6B2-4CC9567B5E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Avance del ejercicio</vt:lpstr>
      <vt:lpstr>Destino final de los recursos</vt:lpstr>
      <vt:lpstr>Fecha en la que se ejercen</vt:lpstr>
      <vt:lpstr>Fecha de recepción de recursos </vt:lpstr>
      <vt:lpstr>BENEFICENCIA Y PATROCINIOS</vt:lpstr>
      <vt:lpstr>_YEAR</vt:lpstr>
      <vt:lpstr>RowTitleRegion1..G2</vt:lpstr>
      <vt:lpstr>Título1</vt:lpstr>
      <vt:lpstr>Titulo2</vt:lpstr>
      <vt:lpstr>Titulo3</vt:lpstr>
      <vt:lpstr>Titulo4</vt:lpstr>
      <vt:lpstr>'Avance del ejercicio'!Títulos_a_imprimir</vt:lpstr>
      <vt:lpstr>'BENEFICENCIA Y PATROCINIOS'!Títulos_a_imprimir</vt:lpstr>
      <vt:lpstr>'Destino final de los recursos'!Títulos_a_imprimir</vt:lpstr>
      <vt:lpstr>'Fecha en la que se ejercen'!Títulos_a_imprimir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2018-08-24T05:45:23Z</dcterms:created>
  <dcterms:modified xsi:type="dcterms:W3CDTF">2023-11-27T16:25:47Z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